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Dropbox\GEA\F5 création ese\"/>
    </mc:Choice>
  </mc:AlternateContent>
  <xr:revisionPtr revIDLastSave="0" documentId="13_ncr:1_{305DF87E-CC3C-4C35-A9FC-C65DD86C0F9F}" xr6:coauthVersionLast="47" xr6:coauthVersionMax="47" xr10:uidLastSave="{00000000-0000-0000-0000-000000000000}"/>
  <bookViews>
    <workbookView xWindow="-28898" yWindow="-98" windowWidth="28996" windowHeight="15796" tabRatio="757" activeTab="6" xr2:uid="{00000000-000D-0000-FFFF-FFFF00000000}"/>
  </bookViews>
  <sheets>
    <sheet name="5-Prévision ventes " sheetId="2" r:id="rId1"/>
    <sheet name="6-Investissement" sheetId="6" r:id="rId2"/>
    <sheet name="6-financement" sheetId="15" r:id="rId3"/>
    <sheet name="6-Besoins humains" sheetId="12" r:id="rId4"/>
    <sheet name="7-Calcul coûts" sheetId="9" r:id="rId5"/>
    <sheet name="7-CF-CV-SR" sheetId="10" r:id="rId6"/>
    <sheet name="8-Budget tresorerie" sheetId="7" r:id="rId7"/>
    <sheet name="08-flux-tréso - plan-finance" sheetId="14" r:id="rId8"/>
    <sheet name="9-bilan-compte résultat" sheetId="11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4" i="7" l="1"/>
  <c r="AP15" i="7"/>
  <c r="AP16" i="7"/>
  <c r="AP17" i="7"/>
  <c r="AP18" i="7"/>
  <c r="AP19" i="7"/>
  <c r="AP20" i="7"/>
  <c r="AP21" i="7"/>
  <c r="AP22" i="7"/>
  <c r="AP23" i="7"/>
  <c r="AP24" i="7"/>
  <c r="AP25" i="7"/>
  <c r="AP26" i="7"/>
  <c r="AP27" i="7"/>
  <c r="AP28" i="7"/>
  <c r="AP29" i="7"/>
  <c r="AP30" i="7"/>
  <c r="AP31" i="7"/>
  <c r="AP32" i="7"/>
  <c r="AP33" i="7"/>
  <c r="AP34" i="7"/>
  <c r="AP35" i="7"/>
  <c r="AP36" i="7"/>
  <c r="AP37" i="7"/>
  <c r="AP38" i="7"/>
  <c r="AP39" i="7"/>
  <c r="AP40" i="7"/>
  <c r="AP41" i="7"/>
  <c r="AP42" i="7"/>
  <c r="AP43" i="7"/>
  <c r="AP44" i="7"/>
  <c r="AP45" i="7"/>
  <c r="AP46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F4" i="12"/>
  <c r="F3" i="12"/>
  <c r="E3" i="12"/>
  <c r="E4" i="12"/>
  <c r="G4" i="12" s="1"/>
  <c r="H4" i="12" s="1"/>
  <c r="E2" i="12"/>
  <c r="F2" i="12" s="1"/>
  <c r="G2" i="12" s="1"/>
  <c r="H2" i="12" s="1"/>
  <c r="G15" i="15"/>
  <c r="E16" i="15"/>
  <c r="F15" i="15"/>
  <c r="D15" i="15"/>
  <c r="E17" i="15" s="1"/>
  <c r="E4" i="15"/>
  <c r="E6" i="15"/>
  <c r="E7" i="15"/>
  <c r="E8" i="15"/>
  <c r="E9" i="15"/>
  <c r="E10" i="15"/>
  <c r="E3" i="15"/>
  <c r="E2" i="15"/>
  <c r="F102" i="11"/>
  <c r="C103" i="11" s="1"/>
  <c r="C104" i="11" s="1"/>
  <c r="C102" i="11"/>
  <c r="B102" i="11"/>
  <c r="O84" i="11"/>
  <c r="L84" i="11"/>
  <c r="K84" i="11"/>
  <c r="J84" i="11"/>
  <c r="E77" i="11"/>
  <c r="D77" i="11"/>
  <c r="E76" i="11"/>
  <c r="D76" i="11"/>
  <c r="E75" i="11"/>
  <c r="D75" i="11"/>
  <c r="E74" i="11"/>
  <c r="D74" i="11"/>
  <c r="F67" i="11"/>
  <c r="C68" i="11" s="1"/>
  <c r="C69" i="11" s="1"/>
  <c r="C67" i="11"/>
  <c r="B67" i="11"/>
  <c r="O49" i="11"/>
  <c r="L49" i="11"/>
  <c r="K49" i="11"/>
  <c r="J49" i="11"/>
  <c r="E42" i="11"/>
  <c r="D42" i="11"/>
  <c r="E41" i="11"/>
  <c r="D41" i="11"/>
  <c r="E40" i="11"/>
  <c r="D40" i="11"/>
  <c r="E39" i="11"/>
  <c r="D39" i="11"/>
  <c r="G3" i="12" l="1"/>
  <c r="H3" i="12" s="1"/>
  <c r="E15" i="15"/>
  <c r="D18" i="15"/>
  <c r="E18" i="15" s="1"/>
  <c r="F4" i="9"/>
  <c r="F5" i="9"/>
  <c r="F6" i="9"/>
  <c r="F3" i="9"/>
  <c r="C31" i="14"/>
  <c r="C21" i="14"/>
  <c r="B29" i="14"/>
  <c r="B21" i="14"/>
  <c r="B30" i="14" l="1"/>
  <c r="E5" i="11" l="1"/>
  <c r="E6" i="11"/>
  <c r="E7" i="11"/>
  <c r="E4" i="11"/>
  <c r="D5" i="11"/>
  <c r="D6" i="11"/>
  <c r="D7" i="11"/>
  <c r="D4" i="11"/>
  <c r="D47" i="7"/>
  <c r="F7" i="12"/>
  <c r="E7" i="12"/>
  <c r="C4" i="9"/>
  <c r="G4" i="9" s="1"/>
  <c r="C5" i="9"/>
  <c r="G5" i="9" s="1"/>
  <c r="C6" i="9"/>
  <c r="G6" i="9" s="1"/>
  <c r="C3" i="9"/>
  <c r="G3" i="9" s="1"/>
  <c r="O10" i="2"/>
  <c r="D4" i="9" s="1"/>
  <c r="O11" i="2"/>
  <c r="D5" i="9" s="1"/>
  <c r="O12" i="2"/>
  <c r="D6" i="9" s="1"/>
  <c r="O9" i="2"/>
  <c r="D3" i="9" s="1"/>
  <c r="L47" i="7" l="1"/>
  <c r="J47" i="7"/>
  <c r="O47" i="7"/>
  <c r="G47" i="7"/>
  <c r="K47" i="7"/>
  <c r="I47" i="7"/>
  <c r="H47" i="7"/>
  <c r="N47" i="7"/>
  <c r="F47" i="7"/>
  <c r="M47" i="7"/>
  <c r="E47" i="7"/>
  <c r="G7" i="9"/>
  <c r="O19" i="2"/>
  <c r="O18" i="2"/>
  <c r="O17" i="2"/>
  <c r="C47" i="7"/>
  <c r="C57" i="7" s="1"/>
  <c r="AJ47" i="7" l="1"/>
  <c r="AJ57" i="7" s="1"/>
  <c r="S47" i="7"/>
  <c r="AM47" i="7"/>
  <c r="AM57" i="7" s="1"/>
  <c r="AA47" i="7"/>
  <c r="AA57" i="7" s="1"/>
  <c r="AK47" i="7"/>
  <c r="AK57" i="7" s="1"/>
  <c r="V47" i="7"/>
  <c r="V57" i="7" s="1"/>
  <c r="AN47" i="7"/>
  <c r="AN57" i="7" s="1"/>
  <c r="AO47" i="7"/>
  <c r="AO57" i="7" s="1"/>
  <c r="X47" i="7"/>
  <c r="U47" i="7"/>
  <c r="U57" i="7" s="1"/>
  <c r="Q47" i="7"/>
  <c r="Q57" i="7" s="1"/>
  <c r="R47" i="7"/>
  <c r="R57" i="7" s="1"/>
  <c r="Y47" i="7"/>
  <c r="Y57" i="7" s="1"/>
  <c r="AF47" i="7"/>
  <c r="AF57" i="7" s="1"/>
  <c r="AB47" i="7"/>
  <c r="AB57" i="7" s="1"/>
  <c r="AL47" i="7"/>
  <c r="AL57" i="7" s="1"/>
  <c r="AH47" i="7"/>
  <c r="AH57" i="7" s="1"/>
  <c r="Z47" i="7"/>
  <c r="Z57" i="7" s="1"/>
  <c r="AG47" i="7"/>
  <c r="AG57" i="7" s="1"/>
  <c r="AE47" i="7"/>
  <c r="AE57" i="7" s="1"/>
  <c r="W47" i="7"/>
  <c r="W57" i="7" s="1"/>
  <c r="AP6" i="7"/>
  <c r="AI47" i="7"/>
  <c r="AI57" i="7" s="1"/>
  <c r="AD47" i="7"/>
  <c r="AD57" i="7" s="1"/>
  <c r="T47" i="7"/>
  <c r="T57" i="7" s="1"/>
  <c r="B11" i="14"/>
  <c r="D34" i="9"/>
  <c r="O26" i="2"/>
  <c r="AF10" i="7"/>
  <c r="AF56" i="7" s="1"/>
  <c r="O25" i="2"/>
  <c r="O24" i="2"/>
  <c r="AP7" i="7"/>
  <c r="Q10" i="7"/>
  <c r="Q56" i="7" s="1"/>
  <c r="R10" i="7"/>
  <c r="R56" i="7" s="1"/>
  <c r="S10" i="7"/>
  <c r="S56" i="7" s="1"/>
  <c r="T10" i="7"/>
  <c r="T56" i="7" s="1"/>
  <c r="U10" i="7"/>
  <c r="U56" i="7" s="1"/>
  <c r="V10" i="7"/>
  <c r="V56" i="7" s="1"/>
  <c r="AD10" i="7"/>
  <c r="AD56" i="7" s="1"/>
  <c r="AE10" i="7"/>
  <c r="AE56" i="7" s="1"/>
  <c r="AG10" i="7"/>
  <c r="AG56" i="7" s="1"/>
  <c r="AH10" i="7"/>
  <c r="AH56" i="7" s="1"/>
  <c r="AP13" i="7"/>
  <c r="E21" i="14"/>
  <c r="AP3" i="7"/>
  <c r="AP4" i="7"/>
  <c r="AP5" i="7"/>
  <c r="AC3" i="7"/>
  <c r="AC4" i="7"/>
  <c r="AC5" i="7"/>
  <c r="AC13" i="7"/>
  <c r="P13" i="7"/>
  <c r="P4" i="7"/>
  <c r="P5" i="7"/>
  <c r="P6" i="7"/>
  <c r="P7" i="7"/>
  <c r="P8" i="7"/>
  <c r="P9" i="7"/>
  <c r="P3" i="7"/>
  <c r="AC6" i="7"/>
  <c r="AC7" i="7"/>
  <c r="AC8" i="7"/>
  <c r="AC9" i="7"/>
  <c r="D21" i="14"/>
  <c r="AO10" i="7"/>
  <c r="AO56" i="7" s="1"/>
  <c r="AN10" i="7"/>
  <c r="AN56" i="7" s="1"/>
  <c r="AM10" i="7"/>
  <c r="AM56" i="7" s="1"/>
  <c r="AL10" i="7"/>
  <c r="AL56" i="7" s="1"/>
  <c r="AK10" i="7"/>
  <c r="AK56" i="7" s="1"/>
  <c r="AJ10" i="7"/>
  <c r="AJ56" i="7" s="1"/>
  <c r="X57" i="7"/>
  <c r="S57" i="7"/>
  <c r="AB10" i="7"/>
  <c r="AB56" i="7" s="1"/>
  <c r="AA10" i="7"/>
  <c r="AA56" i="7" s="1"/>
  <c r="Z10" i="7"/>
  <c r="Z56" i="7" s="1"/>
  <c r="Y10" i="7"/>
  <c r="Y56" i="7" s="1"/>
  <c r="X10" i="7"/>
  <c r="X56" i="7" s="1"/>
  <c r="W10" i="7"/>
  <c r="W56" i="7" s="1"/>
  <c r="AI10" i="7" l="1"/>
  <c r="AI56" i="7" s="1"/>
  <c r="AP56" i="7" s="1"/>
  <c r="AP8" i="7"/>
  <c r="AP9" i="7"/>
  <c r="D32" i="10"/>
  <c r="C11" i="14"/>
  <c r="D11" i="14"/>
  <c r="F32" i="11"/>
  <c r="P10" i="7"/>
  <c r="H7" i="12"/>
  <c r="G7" i="12"/>
  <c r="AC10" i="7"/>
  <c r="AC57" i="7"/>
  <c r="AE58" i="7"/>
  <c r="AM58" i="7"/>
  <c r="AF58" i="7"/>
  <c r="AJ58" i="7"/>
  <c r="AN58" i="7"/>
  <c r="AP57" i="7"/>
  <c r="AD58" i="7"/>
  <c r="AH58" i="7"/>
  <c r="AL58" i="7"/>
  <c r="AP47" i="7"/>
  <c r="AG58" i="7"/>
  <c r="AK58" i="7"/>
  <c r="AO58" i="7"/>
  <c r="Y58" i="7"/>
  <c r="Q58" i="7"/>
  <c r="AC56" i="7"/>
  <c r="U58" i="7"/>
  <c r="R58" i="7"/>
  <c r="V58" i="7"/>
  <c r="Z58" i="7"/>
  <c r="S58" i="7"/>
  <c r="W58" i="7"/>
  <c r="AA58" i="7"/>
  <c r="AC47" i="7"/>
  <c r="T58" i="7"/>
  <c r="X58" i="7"/>
  <c r="AB58" i="7"/>
  <c r="N50" i="2"/>
  <c r="M50" i="2"/>
  <c r="L50" i="2"/>
  <c r="K50" i="2"/>
  <c r="J50" i="2"/>
  <c r="I50" i="2"/>
  <c r="H50" i="2"/>
  <c r="G50" i="2"/>
  <c r="F50" i="2"/>
  <c r="E50" i="2"/>
  <c r="C50" i="2"/>
  <c r="O49" i="2"/>
  <c r="O48" i="2"/>
  <c r="O47" i="2"/>
  <c r="D50" i="2"/>
  <c r="N42" i="2"/>
  <c r="M42" i="2"/>
  <c r="L42" i="2"/>
  <c r="K42" i="2"/>
  <c r="J42" i="2"/>
  <c r="I42" i="2"/>
  <c r="H42" i="2"/>
  <c r="G42" i="2"/>
  <c r="F42" i="2"/>
  <c r="E42" i="2"/>
  <c r="C42" i="2"/>
  <c r="O41" i="2"/>
  <c r="O40" i="2"/>
  <c r="O39" i="2"/>
  <c r="D42" i="2"/>
  <c r="O23" i="2"/>
  <c r="O16" i="2"/>
  <c r="AI58" i="7" l="1"/>
  <c r="AP58" i="7" s="1"/>
  <c r="AP10" i="7"/>
  <c r="C8" i="14"/>
  <c r="C9" i="14" s="1"/>
  <c r="AC58" i="7"/>
  <c r="O46" i="2"/>
  <c r="O50" i="2" s="1"/>
  <c r="O38" i="2"/>
  <c r="O42" i="2" s="1"/>
  <c r="B32" i="11"/>
  <c r="K13" i="11"/>
  <c r="J13" i="11"/>
  <c r="L13" i="11"/>
  <c r="D8" i="14" l="1"/>
  <c r="D9" i="14" s="1"/>
  <c r="D10" i="14" s="1"/>
  <c r="D12" i="14" s="1"/>
  <c r="E29" i="14" s="1"/>
  <c r="E30" i="14" s="1"/>
  <c r="C10" i="14"/>
  <c r="C12" i="14" s="1"/>
  <c r="D29" i="14" s="1"/>
  <c r="D30" i="14" s="1"/>
  <c r="D34" i="2" l="1"/>
  <c r="C34" i="2"/>
  <c r="N34" i="2"/>
  <c r="M34" i="2"/>
  <c r="L34" i="2"/>
  <c r="K34" i="2"/>
  <c r="J34" i="2"/>
  <c r="I34" i="2"/>
  <c r="H34" i="2"/>
  <c r="G34" i="2"/>
  <c r="F34" i="2"/>
  <c r="E34" i="2"/>
  <c r="O33" i="2"/>
  <c r="O32" i="2"/>
  <c r="O31" i="2"/>
  <c r="E40" i="9"/>
  <c r="E41" i="9"/>
  <c r="E42" i="9"/>
  <c r="E39" i="9"/>
  <c r="B40" i="9"/>
  <c r="B41" i="9"/>
  <c r="B42" i="9"/>
  <c r="B39" i="9"/>
  <c r="C34" i="9"/>
  <c r="D7" i="9"/>
  <c r="D35" i="9" s="1"/>
  <c r="E4" i="9"/>
  <c r="E5" i="9"/>
  <c r="E6" i="9"/>
  <c r="E3" i="9"/>
  <c r="H3" i="9" l="1"/>
  <c r="H6" i="9"/>
  <c r="H5" i="9"/>
  <c r="H4" i="9"/>
  <c r="O30" i="2"/>
  <c r="O34" i="2" s="1"/>
  <c r="E7" i="9"/>
  <c r="H7" i="9" s="1"/>
  <c r="E10" i="7"/>
  <c r="E56" i="7" s="1"/>
  <c r="F10" i="7"/>
  <c r="F56" i="7" s="1"/>
  <c r="G10" i="7"/>
  <c r="G56" i="7" s="1"/>
  <c r="H10" i="7"/>
  <c r="H56" i="7" s="1"/>
  <c r="I10" i="7"/>
  <c r="I56" i="7" s="1"/>
  <c r="J10" i="7"/>
  <c r="J56" i="7" s="1"/>
  <c r="K10" i="7"/>
  <c r="K56" i="7" s="1"/>
  <c r="L10" i="7"/>
  <c r="L56" i="7" s="1"/>
  <c r="M10" i="7"/>
  <c r="M56" i="7" s="1"/>
  <c r="N10" i="7"/>
  <c r="N56" i="7" s="1"/>
  <c r="O10" i="7"/>
  <c r="O56" i="7" s="1"/>
  <c r="D10" i="7"/>
  <c r="O57" i="7"/>
  <c r="N57" i="7"/>
  <c r="M57" i="7"/>
  <c r="L57" i="7"/>
  <c r="K57" i="7"/>
  <c r="J57" i="7"/>
  <c r="I57" i="7"/>
  <c r="H57" i="7"/>
  <c r="G57" i="7"/>
  <c r="F57" i="7"/>
  <c r="E32" i="10" l="1"/>
  <c r="C32" i="10"/>
  <c r="D56" i="7"/>
  <c r="P56" i="7" s="1"/>
  <c r="E57" i="7"/>
  <c r="E58" i="7" s="1"/>
  <c r="N58" i="7"/>
  <c r="J58" i="7"/>
  <c r="F58" i="7"/>
  <c r="K58" i="7"/>
  <c r="L58" i="7"/>
  <c r="O58" i="7"/>
  <c r="D57" i="7"/>
  <c r="I58" i="7"/>
  <c r="M58" i="7"/>
  <c r="H58" i="7"/>
  <c r="G58" i="7"/>
  <c r="C10" i="7"/>
  <c r="C32" i="11" l="1"/>
  <c r="C33" i="11" s="1"/>
  <c r="B8" i="14"/>
  <c r="B9" i="14" s="1"/>
  <c r="B10" i="14" s="1"/>
  <c r="B12" i="14" s="1"/>
  <c r="C29" i="14" s="1"/>
  <c r="C30" i="14" s="1"/>
  <c r="C32" i="14" s="1"/>
  <c r="D31" i="14" s="1"/>
  <c r="D32" i="14" s="1"/>
  <c r="E31" i="14" s="1"/>
  <c r="E32" i="14" s="1"/>
  <c r="C56" i="7"/>
  <c r="C58" i="7" s="1"/>
  <c r="C59" i="7" s="1"/>
  <c r="D58" i="7"/>
  <c r="P47" i="7"/>
  <c r="C40" i="9"/>
  <c r="D40" i="9" s="1"/>
  <c r="F40" i="9" s="1"/>
  <c r="C41" i="9"/>
  <c r="D41" i="9" s="1"/>
  <c r="F41" i="9" s="1"/>
  <c r="C42" i="9"/>
  <c r="D42" i="9" s="1"/>
  <c r="F42" i="9" s="1"/>
  <c r="C39" i="9"/>
  <c r="D39" i="9" s="1"/>
  <c r="F39" i="9" s="1"/>
  <c r="P57" i="7"/>
  <c r="D59" i="7" l="1"/>
  <c r="E59" i="7" s="1"/>
  <c r="F59" i="7" s="1"/>
  <c r="G59" i="7" s="1"/>
  <c r="H59" i="7" s="1"/>
  <c r="I59" i="7" s="1"/>
  <c r="J59" i="7" s="1"/>
  <c r="K59" i="7" s="1"/>
  <c r="L59" i="7" s="1"/>
  <c r="M59" i="7" s="1"/>
  <c r="N59" i="7" s="1"/>
  <c r="O59" i="7" s="1"/>
  <c r="C34" i="11"/>
  <c r="P58" i="7"/>
  <c r="Q59" i="7" s="1"/>
  <c r="R59" i="7" s="1"/>
  <c r="S59" i="7" s="1"/>
  <c r="T59" i="7" s="1"/>
  <c r="U59" i="7" s="1"/>
  <c r="V59" i="7" s="1"/>
  <c r="W59" i="7" s="1"/>
  <c r="X59" i="7" s="1"/>
  <c r="Y59" i="7" s="1"/>
  <c r="Z59" i="7" s="1"/>
  <c r="AA59" i="7" s="1"/>
  <c r="AB59" i="7" s="1"/>
  <c r="AD59" i="7" s="1"/>
  <c r="AE59" i="7" s="1"/>
  <c r="AF59" i="7" s="1"/>
  <c r="AG59" i="7" s="1"/>
  <c r="AH59" i="7" s="1"/>
  <c r="AI59" i="7" s="1"/>
  <c r="AJ59" i="7" s="1"/>
  <c r="AK59" i="7" s="1"/>
  <c r="AL59" i="7" s="1"/>
  <c r="AM59" i="7" s="1"/>
  <c r="AN59" i="7" s="1"/>
  <c r="AO59" i="7" s="1"/>
  <c r="O13" i="11"/>
</calcChain>
</file>

<file path=xl/sharedStrings.xml><?xml version="1.0" encoding="utf-8"?>
<sst xmlns="http://schemas.openxmlformats.org/spreadsheetml/2006/main" count="762" uniqueCount="258">
  <si>
    <t>Produits 1</t>
  </si>
  <si>
    <t>Produits 2</t>
  </si>
  <si>
    <t>Produits 3</t>
  </si>
  <si>
    <t>Produits 4</t>
  </si>
  <si>
    <t>janvier</t>
  </si>
  <si>
    <t>février</t>
  </si>
  <si>
    <t>mars</t>
  </si>
  <si>
    <t>avril</t>
  </si>
  <si>
    <t>mai</t>
  </si>
  <si>
    <t>juin</t>
  </si>
  <si>
    <t>juillet</t>
  </si>
  <si>
    <t>Produit 1</t>
  </si>
  <si>
    <t>Produit 2</t>
  </si>
  <si>
    <t>Produit 3</t>
  </si>
  <si>
    <t>Produit 4</t>
  </si>
  <si>
    <t>août</t>
  </si>
  <si>
    <t>septembre</t>
  </si>
  <si>
    <t>octobre</t>
  </si>
  <si>
    <t>novembre</t>
  </si>
  <si>
    <t>décembre</t>
  </si>
  <si>
    <t>Totaux</t>
  </si>
  <si>
    <t>CA Total</t>
  </si>
  <si>
    <t>Comptes</t>
  </si>
  <si>
    <t>Locaux</t>
  </si>
  <si>
    <t>,,,</t>
  </si>
  <si>
    <t>Montant HT</t>
  </si>
  <si>
    <t>Investissements</t>
  </si>
  <si>
    <r>
      <t xml:space="preserve">Financement emprunt
</t>
    </r>
    <r>
      <rPr>
        <b/>
        <sz val="8"/>
        <color theme="1"/>
        <rFont val="Arial"/>
        <family val="2"/>
      </rPr>
      <t>Compte 16 Emprunt</t>
    </r>
  </si>
  <si>
    <t>Total mensualités</t>
  </si>
  <si>
    <t>Recettes</t>
  </si>
  <si>
    <t>Dépenses</t>
  </si>
  <si>
    <t>Intérêt sur prêt</t>
  </si>
  <si>
    <t>Crédit bail</t>
  </si>
  <si>
    <t>Charges patronales</t>
  </si>
  <si>
    <t>Frais administratif</t>
  </si>
  <si>
    <t>Publicité</t>
  </si>
  <si>
    <t>Budget</t>
  </si>
  <si>
    <t>Écart mensuel</t>
  </si>
  <si>
    <t>Téléphone/internet</t>
  </si>
  <si>
    <t>Remboursement prêt</t>
  </si>
  <si>
    <t xml:space="preserve">Produit 1 </t>
  </si>
  <si>
    <t>Prix d'achat unitaire HT</t>
  </si>
  <si>
    <t>Quantités vendues</t>
  </si>
  <si>
    <t>Totaux autres frais</t>
  </si>
  <si>
    <t>Salaires bruts</t>
  </si>
  <si>
    <t>Prix de revient</t>
  </si>
  <si>
    <t>Prix de vente</t>
  </si>
  <si>
    <t>Résultat</t>
  </si>
  <si>
    <t>Dotations amortissements</t>
  </si>
  <si>
    <t>Reclassement des charges annuelles</t>
  </si>
  <si>
    <t>Charges fixes</t>
  </si>
  <si>
    <t>Charge variables</t>
  </si>
  <si>
    <t>Compte d'exploitation différentiel</t>
  </si>
  <si>
    <t>%</t>
  </si>
  <si>
    <t>I - Chiffre d'affaires Net</t>
  </si>
  <si>
    <t>II - Coût variable</t>
  </si>
  <si>
    <t>III - Marge sur coût variable</t>
  </si>
  <si>
    <t>IV - Coût fixe</t>
  </si>
  <si>
    <t>V - Résultat</t>
  </si>
  <si>
    <t>Durée =</t>
  </si>
  <si>
    <t>Mois</t>
  </si>
  <si>
    <t>Date =</t>
  </si>
  <si>
    <t>Charges</t>
  </si>
  <si>
    <t>Produits</t>
  </si>
  <si>
    <t>Libellés</t>
  </si>
  <si>
    <t>Montants</t>
  </si>
  <si>
    <t>Net</t>
  </si>
  <si>
    <t>Total</t>
  </si>
  <si>
    <t>Ventes prévisionnelles en quantité N</t>
  </si>
  <si>
    <t>Ventes prévisionnelles en quantité N+1</t>
  </si>
  <si>
    <t>Ventes prévisionnelles en quantité N+2</t>
  </si>
  <si>
    <r>
      <t xml:space="preserve">Financement 
crédit bail, 
</t>
    </r>
    <r>
      <rPr>
        <b/>
        <sz val="8"/>
        <color theme="1"/>
        <rFont val="Arial"/>
        <family val="2"/>
      </rPr>
      <t>comptes 612 crédit-bail</t>
    </r>
  </si>
  <si>
    <r>
      <t xml:space="preserve">Financement 
location </t>
    </r>
    <r>
      <rPr>
        <b/>
        <sz val="8"/>
        <color theme="1"/>
        <rFont val="Arial"/>
        <family val="2"/>
      </rPr>
      <t xml:space="preserve">
613 location</t>
    </r>
  </si>
  <si>
    <t>Salaire brut mensuel
par salarié</t>
  </si>
  <si>
    <t>Date investissement</t>
  </si>
  <si>
    <t>Date embauche</t>
  </si>
  <si>
    <t>Poste/Fonction</t>
  </si>
  <si>
    <t>…</t>
  </si>
  <si>
    <t>Année N</t>
  </si>
  <si>
    <t>Année N+1</t>
  </si>
  <si>
    <t>Année N+2</t>
  </si>
  <si>
    <t>Financement</t>
  </si>
  <si>
    <t>Investissement</t>
  </si>
  <si>
    <t>Emprunt</t>
  </si>
  <si>
    <t>Apport capital</t>
  </si>
  <si>
    <t>Voiture</t>
  </si>
  <si>
    <t>N-1</t>
  </si>
  <si>
    <t>Début N</t>
  </si>
  <si>
    <t>Fin N</t>
  </si>
  <si>
    <t>Fin N+1</t>
  </si>
  <si>
    <t>Fin N+2</t>
  </si>
  <si>
    <t>Plan de financement du projet</t>
  </si>
  <si>
    <t xml:space="preserve">EMPLOIS </t>
  </si>
  <si>
    <t xml:space="preserve">Acquisition d’immobilisations </t>
  </si>
  <si>
    <t>Augmentation du BFRE</t>
  </si>
  <si>
    <t xml:space="preserve">Dividendes distribués </t>
  </si>
  <si>
    <t xml:space="preserve">Remboursement des emprunts. </t>
  </si>
  <si>
    <t>Total des emplois</t>
  </si>
  <si>
    <t xml:space="preserve">RESSOURCES </t>
  </si>
  <si>
    <t xml:space="preserve">CAF du projet </t>
  </si>
  <si>
    <t xml:space="preserve">Apports en capital </t>
  </si>
  <si>
    <t>Apports en compte courant d’associés</t>
  </si>
  <si>
    <t xml:space="preserve">Emprunt </t>
  </si>
  <si>
    <t>Subventions d’investissement</t>
  </si>
  <si>
    <t>Diminution, récupération du BFRE</t>
  </si>
  <si>
    <t>Total des ressources</t>
  </si>
  <si>
    <r>
      <t>Trésorerie initiale</t>
    </r>
    <r>
      <rPr>
        <sz val="10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(= trésorerie période précédente)</t>
    </r>
  </si>
  <si>
    <t>Trésorerie final</t>
  </si>
  <si>
    <t>= Résultat avant IS</t>
  </si>
  <si>
    <t>Flux nets de trésorerie</t>
  </si>
  <si>
    <t>Années</t>
  </si>
  <si>
    <t xml:space="preserve">Chiffre d'affaires généré par projet </t>
  </si>
  <si>
    <t>- Charges de matières premières</t>
  </si>
  <si>
    <t xml:space="preserve">- Charges de personnel </t>
  </si>
  <si>
    <t>= Résultat après IS</t>
  </si>
  <si>
    <t>Actif</t>
  </si>
  <si>
    <t>Passif</t>
  </si>
  <si>
    <t>Assurance</t>
  </si>
  <si>
    <t>Recherche et développement</t>
  </si>
  <si>
    <t>N° Compte</t>
  </si>
  <si>
    <t>Autres charges</t>
  </si>
  <si>
    <t>Transport sur vente</t>
  </si>
  <si>
    <t>Transport sur achat</t>
  </si>
  <si>
    <t xml:space="preserve">Solde banque </t>
  </si>
  <si>
    <t>Immobilisations</t>
  </si>
  <si>
    <t>Loyer locaux</t>
  </si>
  <si>
    <t>Loyer informatique</t>
  </si>
  <si>
    <t>Salaire brut mensuel
total</t>
  </si>
  <si>
    <t>Rech. et dév.</t>
  </si>
  <si>
    <t>Aménagement locaux</t>
  </si>
  <si>
    <t>Honoraire expert comptable</t>
  </si>
  <si>
    <t>Stocks</t>
  </si>
  <si>
    <t>Actif circulant</t>
  </si>
  <si>
    <t>Capital</t>
  </si>
  <si>
    <t>Dettes à longs termes</t>
  </si>
  <si>
    <t xml:space="preserve">Achats produit 1 </t>
  </si>
  <si>
    <t>Achats produit 2</t>
  </si>
  <si>
    <t>Achats produit 3</t>
  </si>
  <si>
    <t>Achats produit 4</t>
  </si>
  <si>
    <t>Frais unitaire (total/quantité)</t>
  </si>
  <si>
    <t>Achats marchandises</t>
  </si>
  <si>
    <t>Seuil de rentabilité = (CA x CF) / MCV =</t>
  </si>
  <si>
    <t>- Impôt/sociétés IS (25 % du résultat av IS)</t>
  </si>
  <si>
    <r>
      <t>Variation de le trésorerie</t>
    </r>
    <r>
      <rPr>
        <sz val="10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(Ressources – emplois)</t>
    </r>
  </si>
  <si>
    <t>= Capacité d'autofinancement du projet</t>
  </si>
  <si>
    <t>Amortis.</t>
  </si>
  <si>
    <t>+ Dot. aux amortissement/immobilisations</t>
  </si>
  <si>
    <t>Dettes à courts termes</t>
  </si>
  <si>
    <t>- Dot. aux amortissements/immobilisation</t>
  </si>
  <si>
    <t>- Autres charges décaissables</t>
  </si>
  <si>
    <t>N° compte</t>
  </si>
  <si>
    <t>Autres Charges</t>
  </si>
  <si>
    <t>Charges directes d'achats</t>
  </si>
  <si>
    <t>Charges directes</t>
  </si>
  <si>
    <t>Chiffre d'affaires prévisionnel N + 1</t>
  </si>
  <si>
    <t>Chiffre d'affaires prévisionnel  N</t>
  </si>
  <si>
    <t>Chiffre d'affaires prévisionnel N + 2</t>
  </si>
  <si>
    <t>Coût total articles vendues</t>
  </si>
  <si>
    <t>Quantités Stocks</t>
  </si>
  <si>
    <t>Coût stock</t>
  </si>
  <si>
    <t>Autres Frais indirects</t>
  </si>
  <si>
    <t>Chiffre d'affaires secteur ou concurrent</t>
  </si>
  <si>
    <t>Part de marché prévisionnel</t>
  </si>
  <si>
    <t>Chiffre d'affaires prévisionnel année 1</t>
  </si>
  <si>
    <t>Chiffre d'affaires prévisionnel année 2</t>
  </si>
  <si>
    <t>Chiffre d'affaires prévisionnel année 3</t>
  </si>
  <si>
    <t>Prix de vente HT</t>
  </si>
  <si>
    <t>Date création entreprise</t>
  </si>
  <si>
    <t>Matériels et outillages</t>
  </si>
  <si>
    <t>Matériel de transport</t>
  </si>
  <si>
    <t>Brevets, droits</t>
  </si>
  <si>
    <t>Communication</t>
  </si>
  <si>
    <t>Montant année 1</t>
  </si>
  <si>
    <t>Montant année 2</t>
  </si>
  <si>
    <t>Montant année 3</t>
  </si>
  <si>
    <t>Détail</t>
  </si>
  <si>
    <t>Bureau (15 m²)</t>
  </si>
  <si>
    <t>Loyer</t>
  </si>
  <si>
    <t>Total besoins</t>
  </si>
  <si>
    <t>Financement par capital ou emprunt</t>
  </si>
  <si>
    <t>Apport emprunt (Compte 16)</t>
  </si>
  <si>
    <t>Eau</t>
  </si>
  <si>
    <t>Energie</t>
  </si>
  <si>
    <t>Essence</t>
  </si>
  <si>
    <t>Charges locatives</t>
  </si>
  <si>
    <t>Entretien et réparation</t>
  </si>
  <si>
    <t>Études et recherches</t>
  </si>
  <si>
    <t>Autres honoraires</t>
  </si>
  <si>
    <t>Frais postaux</t>
  </si>
  <si>
    <t>Frais de représentation</t>
  </si>
  <si>
    <t>Services bancaires</t>
  </si>
  <si>
    <t>Total achat  annuel</t>
  </si>
  <si>
    <r>
      <t xml:space="preserve">Prix achat </t>
    </r>
    <r>
      <rPr>
        <sz val="11"/>
        <color rgb="FF000000"/>
        <rFont val="Arial"/>
        <family val="2"/>
      </rPr>
      <t>(Frais direct)</t>
    </r>
  </si>
  <si>
    <t>Coûts indirectes mensuels</t>
  </si>
  <si>
    <t>Coûts indirectes annuels</t>
  </si>
  <si>
    <t>Total annuel</t>
  </si>
  <si>
    <t>Bilan prévisionnel N</t>
  </si>
  <si>
    <t>Compte de résultat prévisionnel N</t>
  </si>
  <si>
    <t>Bilan prévisionnel N+1</t>
  </si>
  <si>
    <t>Compte de résultat prévisionnel N+1</t>
  </si>
  <si>
    <t>Compte de résultat prévisionnel N+2</t>
  </si>
  <si>
    <t>Bilan prévisionnel N+2</t>
  </si>
  <si>
    <r>
      <t xml:space="preserve">Financement
</t>
    </r>
    <r>
      <rPr>
        <b/>
        <sz val="9"/>
        <color theme="1"/>
        <rFont val="Arial"/>
        <family val="2"/>
      </rPr>
      <t>Apport</t>
    </r>
    <r>
      <rPr>
        <sz val="8"/>
        <color theme="1"/>
        <rFont val="Arial"/>
        <family val="2"/>
      </rPr>
      <t xml:space="preserve"> (capital ou emprunt) ou </t>
    </r>
    <r>
      <rPr>
        <b/>
        <sz val="9"/>
        <color theme="1"/>
        <rFont val="Arial"/>
        <family val="2"/>
      </rPr>
      <t>loyer</t>
    </r>
    <r>
      <rPr>
        <sz val="8"/>
        <color theme="1"/>
        <rFont val="Arial"/>
        <family val="2"/>
      </rPr>
      <t xml:space="preserve"> (loyer ou leasing)</t>
    </r>
  </si>
  <si>
    <t>Apport</t>
  </si>
  <si>
    <t>Machine à emboutiller 1</t>
  </si>
  <si>
    <t>Aménagements et agencement locaux</t>
  </si>
  <si>
    <t>BFR, crédit client, stocks, crédit frs)</t>
  </si>
  <si>
    <r>
      <t xml:space="preserve">Financement
</t>
    </r>
    <r>
      <rPr>
        <b/>
        <sz val="9"/>
        <color theme="1"/>
        <rFont val="Arial"/>
        <family val="2"/>
      </rPr>
      <t>Apport</t>
    </r>
    <r>
      <rPr>
        <sz val="8"/>
        <color theme="1"/>
        <rFont val="Arial"/>
        <family val="2"/>
      </rPr>
      <t xml:space="preserve"> (capital ou emprunt, CAF) ou </t>
    </r>
    <r>
      <rPr>
        <b/>
        <sz val="9"/>
        <color theme="1"/>
        <rFont val="Arial"/>
        <family val="2"/>
      </rPr>
      <t>loyer</t>
    </r>
    <r>
      <rPr>
        <sz val="8"/>
        <color theme="1"/>
        <rFont val="Arial"/>
        <family val="2"/>
      </rPr>
      <t xml:space="preserve"> (loyer ou leasing)</t>
    </r>
  </si>
  <si>
    <t>CAF</t>
  </si>
  <si>
    <t>Informatique, ordinateurs, logiciels</t>
  </si>
  <si>
    <t>Site Web actif</t>
  </si>
  <si>
    <t>Affichage bus</t>
  </si>
  <si>
    <t>Licence alcool 4</t>
  </si>
  <si>
    <t>Bar (100 m²)</t>
  </si>
  <si>
    <t>Entrepôt (150 m²)</t>
  </si>
  <si>
    <r>
      <rPr>
        <b/>
        <sz val="10"/>
        <color theme="1"/>
        <rFont val="Arial"/>
        <family val="2"/>
      </rPr>
      <t>Remarques</t>
    </r>
    <r>
      <rPr>
        <sz val="10"/>
        <color theme="1"/>
        <rFont val="Arial"/>
        <family val="2"/>
      </rPr>
      <t xml:space="preserve"> : 
- Exemple d'un projet de création d'une micro-brasserie avec ouverture d'un bar la 2e année
- Remplacer les données par vos données</t>
    </r>
  </si>
  <si>
    <t>Silos et matériel brasserie</t>
  </si>
  <si>
    <t>Bureau</t>
  </si>
  <si>
    <t>Entrepôt</t>
  </si>
  <si>
    <t>Apport en capital personnel (compte 101)</t>
  </si>
  <si>
    <t>Apport investisseurs</t>
  </si>
  <si>
    <t>Silos</t>
  </si>
  <si>
    <t xml:space="preserve">Machine à embouteiller </t>
  </si>
  <si>
    <t>Site Web</t>
  </si>
  <si>
    <t>Frais d'établissement</t>
  </si>
  <si>
    <t>Déclaration de création</t>
  </si>
  <si>
    <t>Ordinateur de gestion</t>
  </si>
  <si>
    <t>Ordinateur de production</t>
  </si>
  <si>
    <t>Logiciel d'exploitation</t>
  </si>
  <si>
    <r>
      <rPr>
        <b/>
        <sz val="10"/>
        <color theme="1"/>
        <rFont val="Arial"/>
        <family val="2"/>
      </rPr>
      <t>Remarques</t>
    </r>
    <r>
      <rPr>
        <sz val="10"/>
        <color theme="1"/>
        <rFont val="Arial"/>
        <family val="2"/>
      </rPr>
      <t xml:space="preserve"> : 
- Les données de la feuille sont reprise dans cette feuille
- Les compte comptables sont ajoutés pou chaque dépense
- Les dépenses sont classées par odre compable croissant
- </t>
    </r>
    <r>
      <rPr>
        <b/>
        <sz val="10"/>
        <color theme="1"/>
        <rFont val="Arial"/>
        <family val="2"/>
      </rPr>
      <t>Remplacez les données par vos données</t>
    </r>
  </si>
  <si>
    <t>Aménagement bureau et entrepôt</t>
  </si>
  <si>
    <t xml:space="preserve">Aménagement des locaux </t>
  </si>
  <si>
    <t xml:space="preserve">Camionette livraison </t>
  </si>
  <si>
    <t>Camionette livraison crédit bail</t>
  </si>
  <si>
    <t>Chages avancées non locatives</t>
  </si>
  <si>
    <t>Stock houblon + divers</t>
  </si>
  <si>
    <t xml:space="preserve">Stock houblon + divers matières 1re </t>
  </si>
  <si>
    <r>
      <t xml:space="preserve">Financement apport capital
</t>
    </r>
    <r>
      <rPr>
        <b/>
        <sz val="8"/>
        <color theme="1"/>
        <rFont val="Arial"/>
        <family val="2"/>
      </rPr>
      <t>Compte 101
(Peronnel ou investisseur)</t>
    </r>
  </si>
  <si>
    <r>
      <t xml:space="preserve">Mensualité emprunt
</t>
    </r>
    <r>
      <rPr>
        <b/>
        <sz val="8"/>
        <color theme="1"/>
        <rFont val="Arial"/>
        <family val="2"/>
      </rPr>
      <t>161 Emprunt 627 Interêt</t>
    </r>
  </si>
  <si>
    <t>Location, crédit bail</t>
  </si>
  <si>
    <t>Calculez les mensualités à l'aide du tableau en ligne sur le site cterrier.com</t>
  </si>
  <si>
    <t>Nombre salariés</t>
  </si>
  <si>
    <t>Coût total mensuel</t>
  </si>
  <si>
    <t>Coût total annuel</t>
  </si>
  <si>
    <t>Contrat</t>
  </si>
  <si>
    <t>CDI 1/2 temps</t>
  </si>
  <si>
    <t>CDI temps plein</t>
  </si>
  <si>
    <r>
      <t xml:space="preserve">Charges patronales 
</t>
    </r>
    <r>
      <rPr>
        <sz val="9"/>
        <color theme="1"/>
        <rFont val="Arial"/>
        <family val="2"/>
      </rPr>
      <t>(15% ou 40%)*</t>
    </r>
  </si>
  <si>
    <t>1 Dirigeant créateur</t>
  </si>
  <si>
    <t>2 Commerciaux</t>
  </si>
  <si>
    <t>1 Responsable production</t>
  </si>
  <si>
    <t>* La première année le ou les salaires créateurs bénéficient d'un allègement des charges patronales à 15 % (L'ACRE) au lieu de 40 %. 
  Elles sont d'environ 40 % pour les autres salariés</t>
  </si>
  <si>
    <r>
      <rPr>
        <b/>
        <sz val="9"/>
        <color theme="1"/>
        <rFont val="Arial"/>
        <family val="2"/>
      </rPr>
      <t>Remarques</t>
    </r>
    <r>
      <rPr>
        <sz val="9"/>
        <color theme="1"/>
        <rFont val="Arial"/>
        <family val="2"/>
      </rPr>
      <t xml:space="preserve"> : 
- </t>
    </r>
    <r>
      <rPr>
        <b/>
        <sz val="9"/>
        <color theme="1"/>
        <rFont val="Arial"/>
        <family val="2"/>
      </rPr>
      <t>Remplacez les données par vos données</t>
    </r>
    <r>
      <rPr>
        <sz val="9"/>
        <color theme="1"/>
        <rFont val="Arial"/>
        <family val="2"/>
      </rPr>
      <t xml:space="preserve">
- Accompagnez ce tableau des fiches de fonction </t>
    </r>
  </si>
  <si>
    <t>TVA</t>
  </si>
  <si>
    <t>TVA ded sur immobilisation</t>
  </si>
  <si>
    <t>TVA collectée sur abs</t>
  </si>
  <si>
    <t>TVA déd. sur abs</t>
  </si>
  <si>
    <t>TVA à décaisser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</si>
</sst>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_-* #,##0\ _€_-;\-* #,##0\ _€_-;_-* &quot;-&quot;??\ _€_-;_-@_-"/>
    <numFmt numFmtId="167" formatCode="_-* #,##0.000\ _€_-;\-* #,##0.000\ _€_-;_-* &quot;-&quot;??\ _€_-;_-@_-"/>
    <numFmt numFmtId="168" formatCode="_-* #,##0\ _F_-;\-* #,##0\ _F_-;_-* &quot;-&quot;??\ _F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i/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i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0" fillId="2" borderId="0" xfId="0" applyFill="1"/>
    <xf numFmtId="165" fontId="8" fillId="0" borderId="1" xfId="1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justify" vertical="center" wrapText="1"/>
    </xf>
    <xf numFmtId="165" fontId="3" fillId="0" borderId="1" xfId="1" quotePrefix="1" applyNumberFormat="1" applyFont="1" applyBorder="1" applyAlignment="1">
      <alignment horizontal="right" vertical="center" wrapText="1"/>
    </xf>
    <xf numFmtId="165" fontId="5" fillId="2" borderId="1" xfId="0" applyNumberFormat="1" applyFont="1" applyFill="1" applyBorder="1"/>
    <xf numFmtId="0" fontId="6" fillId="0" borderId="0" xfId="0" applyFont="1"/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65" fontId="3" fillId="0" borderId="0" xfId="1" quotePrefix="1" applyNumberFormat="1" applyFont="1" applyBorder="1" applyAlignment="1">
      <alignment horizontal="right" vertical="center" wrapText="1"/>
    </xf>
    <xf numFmtId="166" fontId="0" fillId="0" borderId="0" xfId="2" applyNumberFormat="1" applyFont="1" applyBorder="1"/>
    <xf numFmtId="44" fontId="3" fillId="0" borderId="0" xfId="1" quotePrefix="1" applyFont="1" applyBorder="1" applyAlignment="1">
      <alignment horizontal="right" vertical="center" wrapText="1"/>
    </xf>
    <xf numFmtId="0" fontId="6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5" fillId="0" borderId="1" xfId="0" applyFont="1" applyBorder="1"/>
    <xf numFmtId="165" fontId="15" fillId="0" borderId="1" xfId="1" quotePrefix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/>
    <xf numFmtId="165" fontId="17" fillId="0" borderId="0" xfId="0" applyNumberFormat="1" applyFont="1"/>
    <xf numFmtId="167" fontId="17" fillId="0" borderId="0" xfId="2" applyNumberFormat="1" applyFont="1"/>
    <xf numFmtId="165" fontId="8" fillId="0" borderId="1" xfId="0" applyNumberFormat="1" applyFont="1" applyBorder="1"/>
    <xf numFmtId="10" fontId="8" fillId="0" borderId="1" xfId="3" applyNumberFormat="1" applyFont="1" applyBorder="1"/>
    <xf numFmtId="165" fontId="15" fillId="0" borderId="1" xfId="1" applyNumberFormat="1" applyFont="1" applyBorder="1" applyAlignment="1">
      <alignment horizontal="right" vertical="center" wrapText="1"/>
    </xf>
    <xf numFmtId="44" fontId="19" fillId="0" borderId="0" xfId="0" applyNumberFormat="1" applyFont="1"/>
    <xf numFmtId="165" fontId="20" fillId="0" borderId="1" xfId="1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2" fillId="2" borderId="1" xfId="0" applyFont="1" applyFill="1" applyBorder="1"/>
    <xf numFmtId="0" fontId="2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5" fontId="15" fillId="3" borderId="1" xfId="1" quotePrefix="1" applyNumberFormat="1" applyFont="1" applyFill="1" applyBorder="1" applyAlignment="1">
      <alignment horizontal="right" vertical="center" wrapText="1"/>
    </xf>
    <xf numFmtId="165" fontId="5" fillId="3" borderId="1" xfId="0" applyNumberFormat="1" applyFont="1" applyFill="1" applyBorder="1"/>
    <xf numFmtId="165" fontId="20" fillId="3" borderId="1" xfId="1" quotePrefix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justify" vertical="center" wrapText="1"/>
    </xf>
    <xf numFmtId="165" fontId="4" fillId="3" borderId="1" xfId="0" applyNumberFormat="1" applyFont="1" applyFill="1" applyBorder="1" applyAlignment="1">
      <alignment horizontal="justify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6" fontId="11" fillId="0" borderId="1" xfId="2" applyNumberFormat="1" applyFont="1" applyBorder="1"/>
    <xf numFmtId="166" fontId="15" fillId="0" borderId="1" xfId="2" applyNumberFormat="1" applyFont="1" applyBorder="1" applyAlignment="1">
      <alignment horizontal="center" vertical="center" wrapText="1"/>
    </xf>
    <xf numFmtId="0" fontId="11" fillId="0" borderId="1" xfId="0" applyFont="1" applyBorder="1"/>
    <xf numFmtId="44" fontId="3" fillId="0" borderId="1" xfId="1" quotePrefix="1" applyFont="1" applyBorder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166" fontId="14" fillId="0" borderId="1" xfId="2" applyNumberFormat="1" applyFont="1" applyBorder="1"/>
    <xf numFmtId="165" fontId="4" fillId="0" borderId="1" xfId="1" quotePrefix="1" applyNumberFormat="1" applyFont="1" applyBorder="1" applyAlignment="1">
      <alignment horizontal="right" vertical="center" wrapText="1"/>
    </xf>
    <xf numFmtId="166" fontId="14" fillId="0" borderId="1" xfId="2" applyNumberFormat="1" applyFont="1" applyFill="1" applyBorder="1"/>
    <xf numFmtId="44" fontId="14" fillId="0" borderId="1" xfId="0" applyNumberFormat="1" applyFont="1" applyBorder="1"/>
    <xf numFmtId="44" fontId="11" fillId="0" borderId="1" xfId="0" applyNumberFormat="1" applyFont="1" applyBorder="1"/>
    <xf numFmtId="165" fontId="11" fillId="0" borderId="1" xfId="0" applyNumberFormat="1" applyFont="1" applyBorder="1"/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0" xfId="2" applyNumberFormat="1" applyFont="1"/>
    <xf numFmtId="165" fontId="3" fillId="3" borderId="1" xfId="1" quotePrefix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5" fontId="11" fillId="0" borderId="1" xfId="1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44" fontId="0" fillId="0" borderId="0" xfId="0" applyNumberFormat="1"/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165" fontId="11" fillId="0" borderId="1" xfId="1" applyNumberFormat="1" applyFont="1" applyBorder="1" applyAlignment="1">
      <alignment horizontal="right" vertical="center" wrapText="1"/>
    </xf>
    <xf numFmtId="165" fontId="29" fillId="0" borderId="1" xfId="1" applyNumberFormat="1" applyFont="1" applyBorder="1"/>
    <xf numFmtId="0" fontId="29" fillId="0" borderId="1" xfId="0" applyFont="1" applyBorder="1"/>
    <xf numFmtId="0" fontId="26" fillId="0" borderId="1" xfId="0" applyFont="1" applyBorder="1"/>
    <xf numFmtId="44" fontId="29" fillId="0" borderId="1" xfId="1" applyFont="1" applyBorder="1"/>
    <xf numFmtId="165" fontId="11" fillId="0" borderId="1" xfId="1" applyNumberFormat="1" applyFont="1" applyBorder="1"/>
    <xf numFmtId="165" fontId="14" fillId="0" borderId="1" xfId="1" applyNumberFormat="1" applyFont="1" applyBorder="1"/>
    <xf numFmtId="165" fontId="30" fillId="0" borderId="1" xfId="1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quotePrefix="1" applyFont="1"/>
    <xf numFmtId="0" fontId="2" fillId="0" borderId="0" xfId="0" applyFont="1" applyAlignment="1">
      <alignment horizontal="center"/>
    </xf>
    <xf numFmtId="165" fontId="11" fillId="0" borderId="1" xfId="1" applyNumberFormat="1" applyFont="1" applyFill="1" applyBorder="1" applyAlignment="1">
      <alignment horizontal="right" vertical="center"/>
    </xf>
    <xf numFmtId="16" fontId="17" fillId="0" borderId="0" xfId="0" applyNumberFormat="1" applyFont="1" applyAlignment="1">
      <alignment horizontal="center"/>
    </xf>
    <xf numFmtId="0" fontId="11" fillId="0" borderId="1" xfId="0" quotePrefix="1" applyFont="1" applyBorder="1" applyAlignment="1">
      <alignment vertical="center"/>
    </xf>
    <xf numFmtId="168" fontId="0" fillId="0" borderId="0" xfId="0" applyNumberFormat="1"/>
    <xf numFmtId="165" fontId="4" fillId="4" borderId="1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65" fontId="29" fillId="0" borderId="1" xfId="1" applyNumberFormat="1" applyFont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165" fontId="6" fillId="0" borderId="1" xfId="1" applyNumberFormat="1" applyFont="1" applyBorder="1"/>
    <xf numFmtId="166" fontId="3" fillId="0" borderId="1" xfId="2" applyNumberFormat="1" applyFont="1" applyBorder="1" applyAlignment="1">
      <alignment horizontal="center" vertical="center" wrapText="1"/>
    </xf>
    <xf numFmtId="165" fontId="30" fillId="0" borderId="1" xfId="1" quotePrefix="1" applyNumberFormat="1" applyFont="1" applyFill="1" applyBorder="1" applyAlignment="1">
      <alignment horizontal="right" vertical="center" wrapText="1"/>
    </xf>
    <xf numFmtId="165" fontId="14" fillId="0" borderId="1" xfId="0" applyNumberFormat="1" applyFont="1" applyBorder="1"/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6" fontId="14" fillId="5" borderId="1" xfId="2" applyNumberFormat="1" applyFont="1" applyFill="1" applyBorder="1"/>
    <xf numFmtId="0" fontId="14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/>
    <xf numFmtId="0" fontId="3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65" fontId="8" fillId="5" borderId="1" xfId="1" applyNumberFormat="1" applyFont="1" applyFill="1" applyBorder="1" applyAlignment="1">
      <alignment horizontal="right" vertical="center" wrapText="1"/>
    </xf>
    <xf numFmtId="165" fontId="5" fillId="5" borderId="1" xfId="1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0" fillId="5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justify" vertical="center" wrapText="1"/>
    </xf>
    <xf numFmtId="165" fontId="14" fillId="5" borderId="1" xfId="0" applyNumberFormat="1" applyFont="1" applyFill="1" applyBorder="1"/>
    <xf numFmtId="0" fontId="13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5" fontId="15" fillId="0" borderId="3" xfId="1" quotePrefix="1" applyNumberFormat="1" applyFont="1" applyBorder="1" applyAlignment="1">
      <alignment horizontal="right" vertical="center" wrapText="1"/>
    </xf>
    <xf numFmtId="168" fontId="0" fillId="0" borderId="1" xfId="0" applyNumberFormat="1" applyBorder="1"/>
    <xf numFmtId="0" fontId="11" fillId="5" borderId="1" xfId="0" applyFont="1" applyFill="1" applyBorder="1"/>
    <xf numFmtId="0" fontId="14" fillId="0" borderId="1" xfId="0" applyFont="1" applyBorder="1"/>
    <xf numFmtId="0" fontId="14" fillId="0" borderId="0" xfId="0" applyFont="1" applyAlignment="1">
      <alignment horizontal="center" vertical="center" wrapText="1"/>
    </xf>
    <xf numFmtId="44" fontId="16" fillId="0" borderId="0" xfId="1" applyFont="1" applyFill="1" applyBorder="1"/>
    <xf numFmtId="166" fontId="0" fillId="0" borderId="1" xfId="0" applyNumberFormat="1" applyBorder="1"/>
    <xf numFmtId="0" fontId="32" fillId="0" borderId="1" xfId="0" applyFont="1" applyBorder="1"/>
    <xf numFmtId="0" fontId="16" fillId="0" borderId="1" xfId="0" applyFont="1" applyBorder="1" applyAlignment="1">
      <alignment horizontal="left" vertical="center" wrapText="1"/>
    </xf>
    <xf numFmtId="165" fontId="16" fillId="0" borderId="1" xfId="1" applyNumberFormat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65" fontId="17" fillId="0" borderId="0" xfId="1" applyNumberFormat="1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165" fontId="11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25" fillId="6" borderId="1" xfId="0" quotePrefix="1" applyFont="1" applyFill="1" applyBorder="1" applyAlignment="1">
      <alignment vertical="center"/>
    </xf>
    <xf numFmtId="165" fontId="25" fillId="6" borderId="1" xfId="0" applyNumberFormat="1" applyFont="1" applyFill="1" applyBorder="1" applyAlignment="1">
      <alignment horizontal="right" vertical="center"/>
    </xf>
    <xf numFmtId="0" fontId="25" fillId="6" borderId="1" xfId="0" quotePrefix="1" applyFont="1" applyFill="1" applyBorder="1" applyAlignment="1">
      <alignment vertical="center" wrapText="1"/>
    </xf>
    <xf numFmtId="165" fontId="25" fillId="6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right" vertical="center" wrapText="1"/>
    </xf>
    <xf numFmtId="165" fontId="4" fillId="6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center"/>
    </xf>
    <xf numFmtId="0" fontId="29" fillId="5" borderId="1" xfId="0" applyFont="1" applyFill="1" applyBorder="1"/>
    <xf numFmtId="0" fontId="28" fillId="5" borderId="1" xfId="0" applyFont="1" applyFill="1" applyBorder="1" applyAlignment="1">
      <alignment horizontal="right"/>
    </xf>
    <xf numFmtId="165" fontId="28" fillId="5" borderId="1" xfId="1" applyNumberFormat="1" applyFont="1" applyFill="1" applyBorder="1"/>
    <xf numFmtId="0" fontId="28" fillId="5" borderId="1" xfId="0" applyFont="1" applyFill="1" applyBorder="1"/>
    <xf numFmtId="0" fontId="26" fillId="5" borderId="1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165" fontId="8" fillId="7" borderId="1" xfId="1" applyNumberFormat="1" applyFont="1" applyFill="1" applyBorder="1" applyAlignment="1">
      <alignment horizontal="right" vertical="center" wrapText="1"/>
    </xf>
    <xf numFmtId="165" fontId="5" fillId="7" borderId="1" xfId="1" applyNumberFormat="1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left" vertical="center" wrapText="1"/>
    </xf>
    <xf numFmtId="165" fontId="5" fillId="8" borderId="1" xfId="1" applyNumberFormat="1" applyFont="1" applyFill="1" applyBorder="1" applyAlignment="1">
      <alignment horizontal="right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wrapText="1"/>
    </xf>
    <xf numFmtId="165" fontId="8" fillId="9" borderId="1" xfId="1" applyNumberFormat="1" applyFont="1" applyFill="1" applyBorder="1" applyAlignment="1">
      <alignment horizontal="right" vertical="center" wrapText="1"/>
    </xf>
    <xf numFmtId="165" fontId="5" fillId="9" borderId="1" xfId="1" applyNumberFormat="1" applyFont="1" applyFill="1" applyBorder="1" applyAlignment="1">
      <alignment horizontal="right" vertical="center" wrapText="1"/>
    </xf>
    <xf numFmtId="165" fontId="6" fillId="8" borderId="1" xfId="1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9" fontId="17" fillId="0" borderId="1" xfId="3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165" fontId="8" fillId="10" borderId="1" xfId="1" applyNumberFormat="1" applyFont="1" applyFill="1" applyBorder="1" applyAlignment="1">
      <alignment horizontal="right" vertical="center" wrapText="1"/>
    </xf>
    <xf numFmtId="165" fontId="8" fillId="10" borderId="5" xfId="1" applyNumberFormat="1" applyFont="1" applyFill="1" applyBorder="1" applyAlignment="1">
      <alignment horizontal="right" vertical="center" wrapText="1"/>
    </xf>
    <xf numFmtId="0" fontId="33" fillId="0" borderId="0" xfId="0" applyFont="1"/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165" fontId="16" fillId="0" borderId="1" xfId="1" applyNumberFormat="1" applyFont="1" applyBorder="1" applyAlignment="1">
      <alignment horizontal="right" vertical="center" wrapText="1"/>
    </xf>
    <xf numFmtId="0" fontId="33" fillId="2" borderId="0" xfId="0" applyFont="1" applyFill="1" applyAlignment="1">
      <alignment horizontal="left" vertical="center" wrapText="1"/>
    </xf>
    <xf numFmtId="0" fontId="33" fillId="0" borderId="0" xfId="0" applyFont="1" applyAlignment="1">
      <alignment wrapText="1"/>
    </xf>
    <xf numFmtId="0" fontId="32" fillId="0" borderId="3" xfId="0" applyFont="1" applyBorder="1" applyAlignment="1">
      <alignment horizontal="right"/>
    </xf>
    <xf numFmtId="0" fontId="32" fillId="0" borderId="4" xfId="0" applyFont="1" applyBorder="1" applyAlignment="1">
      <alignment horizontal="right"/>
    </xf>
    <xf numFmtId="0" fontId="32" fillId="0" borderId="5" xfId="0" applyFont="1" applyBorder="1" applyAlignment="1">
      <alignment horizontal="right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right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33" fillId="2" borderId="0" xfId="0" applyFont="1" applyFill="1" applyAlignment="1">
      <alignment horizontal="left" wrapText="1"/>
    </xf>
    <xf numFmtId="0" fontId="33" fillId="2" borderId="0" xfId="0" applyFont="1" applyFill="1" applyAlignment="1">
      <alignment horizontal="left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justify" vertical="center" wrapText="1"/>
    </xf>
    <xf numFmtId="165" fontId="4" fillId="0" borderId="0" xfId="0" applyNumberFormat="1" applyFont="1" applyFill="1" applyBorder="1" applyAlignment="1">
      <alignment horizontal="justify" vertical="center" wrapText="1"/>
    </xf>
    <xf numFmtId="165" fontId="5" fillId="0" borderId="0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3" fillId="0" borderId="1" xfId="0" applyFont="1" applyFill="1" applyBorder="1" applyAlignment="1">
      <alignment horizontal="justify" vertical="center" wrapText="1"/>
    </xf>
    <xf numFmtId="165" fontId="4" fillId="0" borderId="1" xfId="0" applyNumberFormat="1" applyFont="1" applyFill="1" applyBorder="1" applyAlignment="1">
      <alignment horizontal="justify" vertical="center" wrapText="1"/>
    </xf>
    <xf numFmtId="165" fontId="5" fillId="0" borderId="1" xfId="0" applyNumberFormat="1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justify" vertical="center" wrapText="1"/>
    </xf>
    <xf numFmtId="165" fontId="20" fillId="2" borderId="1" xfId="1" applyNumberFormat="1" applyFont="1" applyFill="1" applyBorder="1" applyAlignment="1">
      <alignment horizontal="right" vertical="center" wrapText="1"/>
    </xf>
    <xf numFmtId="165" fontId="15" fillId="2" borderId="1" xfId="1" applyNumberFormat="1" applyFont="1" applyFill="1" applyBorder="1" applyAlignment="1">
      <alignment horizontal="right" vertical="center" wrapText="1"/>
    </xf>
    <xf numFmtId="1" fontId="0" fillId="0" borderId="1" xfId="0" applyNumberFormat="1" applyBorder="1"/>
  </cellXfs>
  <cellStyles count="4">
    <cellStyle name="Milliers" xfId="2" builtinId="3"/>
    <cellStyle name="Monétaire" xfId="1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e/budget%20tr&#233;sore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Résultat-bilan"/>
      <sheetName val="Feuil3"/>
    </sheetNames>
    <sheetDataSet>
      <sheetData sheetId="0">
        <row r="20">
          <cell r="A20" t="str">
            <v>Total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zoomScaleNormal="100" workbookViewId="0">
      <selection activeCell="B5" sqref="B5"/>
    </sheetView>
  </sheetViews>
  <sheetFormatPr baseColWidth="10" defaultRowHeight="14.25" x14ac:dyDescent="0.45"/>
  <cols>
    <col min="1" max="1" width="14.6640625" customWidth="1"/>
    <col min="2" max="15" width="10.19921875" customWidth="1"/>
  </cols>
  <sheetData>
    <row r="1" spans="1:18" ht="26.25" x14ac:dyDescent="0.45">
      <c r="A1" s="129"/>
      <c r="B1" s="108" t="s">
        <v>166</v>
      </c>
      <c r="D1" s="131"/>
      <c r="F1" s="207" t="s">
        <v>161</v>
      </c>
      <c r="G1" s="207"/>
      <c r="H1" s="207"/>
      <c r="I1" s="207"/>
      <c r="J1" s="15"/>
      <c r="L1" s="200" t="s">
        <v>167</v>
      </c>
      <c r="M1" s="201"/>
      <c r="N1" s="202"/>
      <c r="O1" s="134"/>
    </row>
    <row r="2" spans="1:18" ht="15.4" x14ac:dyDescent="0.45">
      <c r="A2" s="130" t="s">
        <v>0</v>
      </c>
      <c r="B2" s="130"/>
      <c r="C2" s="132"/>
      <c r="D2" s="72"/>
      <c r="F2" s="200" t="s">
        <v>162</v>
      </c>
      <c r="G2" s="201"/>
      <c r="H2" s="201"/>
      <c r="I2" s="202"/>
      <c r="J2" s="133"/>
      <c r="K2" s="64"/>
      <c r="L2" s="64"/>
      <c r="M2" s="64"/>
      <c r="N2" s="64"/>
      <c r="O2" s="64"/>
      <c r="P2" s="64"/>
      <c r="Q2" s="64"/>
      <c r="R2" s="64"/>
    </row>
    <row r="3" spans="1:18" ht="15.4" x14ac:dyDescent="0.45">
      <c r="A3" s="130" t="s">
        <v>1</v>
      </c>
      <c r="B3" s="130"/>
      <c r="C3" s="132"/>
      <c r="D3" s="72"/>
      <c r="F3" s="200" t="s">
        <v>163</v>
      </c>
      <c r="G3" s="201"/>
      <c r="H3" s="201"/>
      <c r="I3" s="202"/>
      <c r="J3" s="133"/>
      <c r="K3" s="64"/>
      <c r="L3" s="64"/>
      <c r="M3" s="64"/>
      <c r="N3" s="64"/>
      <c r="O3" s="64"/>
      <c r="P3" s="64"/>
      <c r="Q3" s="64"/>
      <c r="R3" s="64"/>
    </row>
    <row r="4" spans="1:18" ht="15.4" x14ac:dyDescent="0.45">
      <c r="A4" s="130" t="s">
        <v>2</v>
      </c>
      <c r="B4" s="130"/>
      <c r="C4" s="132"/>
      <c r="D4" s="72"/>
      <c r="F4" s="200" t="s">
        <v>164</v>
      </c>
      <c r="G4" s="201"/>
      <c r="H4" s="201"/>
      <c r="I4" s="202"/>
      <c r="J4" s="133"/>
      <c r="K4" s="64"/>
      <c r="L4" s="64"/>
      <c r="M4" s="64"/>
      <c r="N4" s="64"/>
      <c r="O4" s="64"/>
      <c r="P4" s="64"/>
      <c r="Q4" s="64"/>
      <c r="R4" s="64"/>
    </row>
    <row r="5" spans="1:18" ht="15.4" x14ac:dyDescent="0.45">
      <c r="A5" s="130" t="s">
        <v>3</v>
      </c>
      <c r="B5" s="130"/>
      <c r="C5" s="132"/>
      <c r="D5" s="72"/>
      <c r="F5" s="200" t="s">
        <v>165</v>
      </c>
      <c r="G5" s="201"/>
      <c r="H5" s="201"/>
      <c r="I5" s="202"/>
      <c r="J5" s="133"/>
      <c r="K5" s="64"/>
      <c r="L5" s="64"/>
      <c r="M5" s="64"/>
      <c r="N5" s="64"/>
      <c r="O5" s="64"/>
      <c r="P5" s="64"/>
      <c r="Q5" s="64"/>
      <c r="R5" s="64"/>
    </row>
    <row r="7" spans="1:18" ht="17.649999999999999" x14ac:dyDescent="0.5">
      <c r="A7" s="208" t="s">
        <v>68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</row>
    <row r="8" spans="1:18" ht="15" customHeight="1" x14ac:dyDescent="0.45">
      <c r="A8" s="205"/>
      <c r="B8" s="206"/>
      <c r="C8" s="105" t="s">
        <v>4</v>
      </c>
      <c r="D8" s="106" t="s">
        <v>5</v>
      </c>
      <c r="E8" s="106" t="s">
        <v>6</v>
      </c>
      <c r="F8" s="106" t="s">
        <v>7</v>
      </c>
      <c r="G8" s="106" t="s">
        <v>8</v>
      </c>
      <c r="H8" s="106" t="s">
        <v>9</v>
      </c>
      <c r="I8" s="106" t="s">
        <v>10</v>
      </c>
      <c r="J8" s="106" t="s">
        <v>15</v>
      </c>
      <c r="K8" s="106" t="s">
        <v>16</v>
      </c>
      <c r="L8" s="106" t="s">
        <v>17</v>
      </c>
      <c r="M8" s="106" t="s">
        <v>18</v>
      </c>
      <c r="N8" s="106" t="s">
        <v>19</v>
      </c>
      <c r="O8" s="106" t="s">
        <v>20</v>
      </c>
    </row>
    <row r="9" spans="1:18" x14ac:dyDescent="0.45">
      <c r="A9" s="203" t="s">
        <v>11</v>
      </c>
      <c r="B9" s="204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107">
        <f>SUM(C9:N9)</f>
        <v>0</v>
      </c>
    </row>
    <row r="10" spans="1:18" x14ac:dyDescent="0.45">
      <c r="A10" s="203" t="s">
        <v>12</v>
      </c>
      <c r="B10" s="204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107">
        <f t="shared" ref="O10:O12" si="0">SUM(C10:N10)</f>
        <v>0</v>
      </c>
    </row>
    <row r="11" spans="1:18" x14ac:dyDescent="0.45">
      <c r="A11" s="203" t="s">
        <v>13</v>
      </c>
      <c r="B11" s="204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107">
        <f t="shared" si="0"/>
        <v>0</v>
      </c>
    </row>
    <row r="12" spans="1:18" x14ac:dyDescent="0.45">
      <c r="A12" s="203" t="s">
        <v>14</v>
      </c>
      <c r="B12" s="204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107">
        <f t="shared" si="0"/>
        <v>0</v>
      </c>
    </row>
    <row r="13" spans="1:18" x14ac:dyDescent="0.4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8" ht="17.649999999999999" x14ac:dyDescent="0.5">
      <c r="A14" s="208" t="s">
        <v>69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</row>
    <row r="15" spans="1:18" ht="14.65" customHeight="1" x14ac:dyDescent="0.45">
      <c r="A15" s="205"/>
      <c r="B15" s="206"/>
      <c r="C15" s="105" t="s">
        <v>4</v>
      </c>
      <c r="D15" s="106" t="s">
        <v>5</v>
      </c>
      <c r="E15" s="106" t="s">
        <v>6</v>
      </c>
      <c r="F15" s="106" t="s">
        <v>7</v>
      </c>
      <c r="G15" s="106" t="s">
        <v>8</v>
      </c>
      <c r="H15" s="106" t="s">
        <v>9</v>
      </c>
      <c r="I15" s="106" t="s">
        <v>10</v>
      </c>
      <c r="J15" s="106" t="s">
        <v>15</v>
      </c>
      <c r="K15" s="106" t="s">
        <v>16</v>
      </c>
      <c r="L15" s="106" t="s">
        <v>17</v>
      </c>
      <c r="M15" s="106" t="s">
        <v>18</v>
      </c>
      <c r="N15" s="106" t="s">
        <v>19</v>
      </c>
      <c r="O15" s="106" t="s">
        <v>20</v>
      </c>
    </row>
    <row r="16" spans="1:18" x14ac:dyDescent="0.45">
      <c r="A16" s="203" t="s">
        <v>11</v>
      </c>
      <c r="B16" s="20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107">
        <f>SUM(C16:N16)</f>
        <v>0</v>
      </c>
    </row>
    <row r="17" spans="1:15" x14ac:dyDescent="0.45">
      <c r="A17" s="203" t="s">
        <v>12</v>
      </c>
      <c r="B17" s="204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107">
        <f t="shared" ref="O17:O19" si="1">SUM(C17:N17)</f>
        <v>0</v>
      </c>
    </row>
    <row r="18" spans="1:15" x14ac:dyDescent="0.45">
      <c r="A18" s="203" t="s">
        <v>13</v>
      </c>
      <c r="B18" s="204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107">
        <f t="shared" si="1"/>
        <v>0</v>
      </c>
    </row>
    <row r="19" spans="1:15" x14ac:dyDescent="0.45">
      <c r="A19" s="203" t="s">
        <v>14</v>
      </c>
      <c r="B19" s="204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107">
        <f t="shared" si="1"/>
        <v>0</v>
      </c>
    </row>
    <row r="20" spans="1:15" x14ac:dyDescent="0.4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7.649999999999999" x14ac:dyDescent="0.5">
      <c r="A21" s="208" t="s">
        <v>70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</row>
    <row r="22" spans="1:15" ht="13.5" customHeight="1" x14ac:dyDescent="0.45">
      <c r="A22" s="205"/>
      <c r="B22" s="206"/>
      <c r="C22" s="105" t="s">
        <v>4</v>
      </c>
      <c r="D22" s="106" t="s">
        <v>5</v>
      </c>
      <c r="E22" s="106" t="s">
        <v>6</v>
      </c>
      <c r="F22" s="106" t="s">
        <v>7</v>
      </c>
      <c r="G22" s="106" t="s">
        <v>8</v>
      </c>
      <c r="H22" s="106" t="s">
        <v>9</v>
      </c>
      <c r="I22" s="106" t="s">
        <v>10</v>
      </c>
      <c r="J22" s="106" t="s">
        <v>15</v>
      </c>
      <c r="K22" s="106" t="s">
        <v>16</v>
      </c>
      <c r="L22" s="106" t="s">
        <v>17</v>
      </c>
      <c r="M22" s="106" t="s">
        <v>18</v>
      </c>
      <c r="N22" s="106" t="s">
        <v>19</v>
      </c>
      <c r="O22" s="106" t="s">
        <v>20</v>
      </c>
    </row>
    <row r="23" spans="1:15" x14ac:dyDescent="0.45">
      <c r="A23" s="203" t="s">
        <v>11</v>
      </c>
      <c r="B23" s="204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107">
        <f>SUM(C23:N23)</f>
        <v>0</v>
      </c>
    </row>
    <row r="24" spans="1:15" x14ac:dyDescent="0.45">
      <c r="A24" s="203" t="s">
        <v>12</v>
      </c>
      <c r="B24" s="204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107">
        <f t="shared" ref="O24:O26" si="2">SUM(C24:N24)</f>
        <v>0</v>
      </c>
    </row>
    <row r="25" spans="1:15" x14ac:dyDescent="0.45">
      <c r="A25" s="203" t="s">
        <v>13</v>
      </c>
      <c r="B25" s="204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07">
        <f t="shared" si="2"/>
        <v>0</v>
      </c>
    </row>
    <row r="26" spans="1:15" x14ac:dyDescent="0.45">
      <c r="A26" s="203" t="s">
        <v>14</v>
      </c>
      <c r="B26" s="204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107">
        <f t="shared" si="2"/>
        <v>0</v>
      </c>
    </row>
    <row r="27" spans="1:15" x14ac:dyDescent="0.4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17.649999999999999" x14ac:dyDescent="0.5">
      <c r="A28" s="208" t="s">
        <v>155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10"/>
    </row>
    <row r="29" spans="1:15" ht="15" customHeight="1" x14ac:dyDescent="0.45">
      <c r="A29" s="110"/>
      <c r="B29" s="111" t="s">
        <v>150</v>
      </c>
      <c r="C29" s="111" t="s">
        <v>4</v>
      </c>
      <c r="D29" s="111" t="s">
        <v>5</v>
      </c>
      <c r="E29" s="106" t="s">
        <v>6</v>
      </c>
      <c r="F29" s="106" t="s">
        <v>7</v>
      </c>
      <c r="G29" s="106" t="s">
        <v>8</v>
      </c>
      <c r="H29" s="106" t="s">
        <v>9</v>
      </c>
      <c r="I29" s="106" t="s">
        <v>10</v>
      </c>
      <c r="J29" s="106" t="s">
        <v>15</v>
      </c>
      <c r="K29" s="106" t="s">
        <v>16</v>
      </c>
      <c r="L29" s="106" t="s">
        <v>17</v>
      </c>
      <c r="M29" s="106" t="s">
        <v>18</v>
      </c>
      <c r="N29" s="106" t="s">
        <v>19</v>
      </c>
      <c r="O29" s="106" t="s">
        <v>20</v>
      </c>
    </row>
    <row r="30" spans="1:15" x14ac:dyDescent="0.45">
      <c r="A30" s="1" t="s">
        <v>11</v>
      </c>
      <c r="B30" s="6">
        <v>7071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09">
        <f>SUM(C30:N30)</f>
        <v>0</v>
      </c>
    </row>
    <row r="31" spans="1:15" x14ac:dyDescent="0.45">
      <c r="A31" s="1" t="s">
        <v>12</v>
      </c>
      <c r="B31" s="6">
        <v>7072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9">
        <f>SUM(C31:N31)</f>
        <v>0</v>
      </c>
    </row>
    <row r="32" spans="1:15" x14ac:dyDescent="0.45">
      <c r="A32" s="1" t="s">
        <v>13</v>
      </c>
      <c r="B32" s="6">
        <v>7073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9">
        <f>SUM(C32:N32)</f>
        <v>0</v>
      </c>
    </row>
    <row r="33" spans="1:15" x14ac:dyDescent="0.45">
      <c r="A33" s="1" t="s">
        <v>14</v>
      </c>
      <c r="B33" s="6">
        <v>7074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09">
        <f>SUM(C33:N33)</f>
        <v>0</v>
      </c>
    </row>
    <row r="34" spans="1:15" x14ac:dyDescent="0.45">
      <c r="A34" s="112" t="s">
        <v>21</v>
      </c>
      <c r="B34" s="112"/>
      <c r="C34" s="109">
        <f t="shared" ref="C34:O34" si="3">SUM(C30:C33)</f>
        <v>0</v>
      </c>
      <c r="D34" s="109">
        <f t="shared" si="3"/>
        <v>0</v>
      </c>
      <c r="E34" s="109">
        <f t="shared" si="3"/>
        <v>0</v>
      </c>
      <c r="F34" s="109">
        <f t="shared" si="3"/>
        <v>0</v>
      </c>
      <c r="G34" s="109">
        <f t="shared" si="3"/>
        <v>0</v>
      </c>
      <c r="H34" s="109">
        <f t="shared" si="3"/>
        <v>0</v>
      </c>
      <c r="I34" s="109">
        <f t="shared" si="3"/>
        <v>0</v>
      </c>
      <c r="J34" s="109">
        <f t="shared" si="3"/>
        <v>0</v>
      </c>
      <c r="K34" s="109">
        <f t="shared" si="3"/>
        <v>0</v>
      </c>
      <c r="L34" s="109">
        <f t="shared" si="3"/>
        <v>0</v>
      </c>
      <c r="M34" s="109">
        <f t="shared" si="3"/>
        <v>0</v>
      </c>
      <c r="N34" s="109">
        <f t="shared" si="3"/>
        <v>0</v>
      </c>
      <c r="O34" s="109">
        <f t="shared" si="3"/>
        <v>0</v>
      </c>
    </row>
    <row r="35" spans="1:15" x14ac:dyDescent="0.4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ht="17.649999999999999" x14ac:dyDescent="0.5">
      <c r="A36" s="208" t="s">
        <v>154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10"/>
    </row>
    <row r="37" spans="1:15" ht="19.5" customHeight="1" x14ac:dyDescent="0.45">
      <c r="A37" s="110"/>
      <c r="B37" s="111" t="s">
        <v>150</v>
      </c>
      <c r="C37" s="111" t="s">
        <v>4</v>
      </c>
      <c r="D37" s="111" t="s">
        <v>5</v>
      </c>
      <c r="E37" s="106" t="s">
        <v>6</v>
      </c>
      <c r="F37" s="106" t="s">
        <v>7</v>
      </c>
      <c r="G37" s="106" t="s">
        <v>8</v>
      </c>
      <c r="H37" s="106" t="s">
        <v>9</v>
      </c>
      <c r="I37" s="106" t="s">
        <v>10</v>
      </c>
      <c r="J37" s="106" t="s">
        <v>15</v>
      </c>
      <c r="K37" s="106" t="s">
        <v>16</v>
      </c>
      <c r="L37" s="106" t="s">
        <v>17</v>
      </c>
      <c r="M37" s="106" t="s">
        <v>18</v>
      </c>
      <c r="N37" s="106" t="s">
        <v>19</v>
      </c>
      <c r="O37" s="106" t="s">
        <v>20</v>
      </c>
    </row>
    <row r="38" spans="1:15" x14ac:dyDescent="0.45">
      <c r="A38" s="1" t="s">
        <v>11</v>
      </c>
      <c r="B38" s="6">
        <v>707001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09">
        <f>SUM(C38:N38)</f>
        <v>0</v>
      </c>
    </row>
    <row r="39" spans="1:15" x14ac:dyDescent="0.45">
      <c r="A39" s="1" t="s">
        <v>12</v>
      </c>
      <c r="B39" s="6">
        <v>707002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09">
        <f>SUM(C39:N39)</f>
        <v>0</v>
      </c>
    </row>
    <row r="40" spans="1:15" x14ac:dyDescent="0.45">
      <c r="A40" s="1" t="s">
        <v>13</v>
      </c>
      <c r="B40" s="6">
        <v>707003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09">
        <f>SUM(C40:N40)</f>
        <v>0</v>
      </c>
    </row>
    <row r="41" spans="1:15" x14ac:dyDescent="0.45">
      <c r="A41" s="1" t="s">
        <v>14</v>
      </c>
      <c r="B41" s="6">
        <v>707004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09">
        <f>SUM(C41:N41)</f>
        <v>0</v>
      </c>
    </row>
    <row r="42" spans="1:15" x14ac:dyDescent="0.45">
      <c r="A42" s="112" t="s">
        <v>21</v>
      </c>
      <c r="B42" s="112"/>
      <c r="C42" s="109">
        <f t="shared" ref="C42:O42" si="4">SUM(C38:C41)</f>
        <v>0</v>
      </c>
      <c r="D42" s="109">
        <f t="shared" si="4"/>
        <v>0</v>
      </c>
      <c r="E42" s="109">
        <f t="shared" si="4"/>
        <v>0</v>
      </c>
      <c r="F42" s="109">
        <f t="shared" si="4"/>
        <v>0</v>
      </c>
      <c r="G42" s="109">
        <f t="shared" si="4"/>
        <v>0</v>
      </c>
      <c r="H42" s="109">
        <f t="shared" si="4"/>
        <v>0</v>
      </c>
      <c r="I42" s="109">
        <f t="shared" si="4"/>
        <v>0</v>
      </c>
      <c r="J42" s="109">
        <f t="shared" si="4"/>
        <v>0</v>
      </c>
      <c r="K42" s="109">
        <f t="shared" si="4"/>
        <v>0</v>
      </c>
      <c r="L42" s="109">
        <f t="shared" si="4"/>
        <v>0</v>
      </c>
      <c r="M42" s="109">
        <f t="shared" si="4"/>
        <v>0</v>
      </c>
      <c r="N42" s="109">
        <f t="shared" si="4"/>
        <v>0</v>
      </c>
      <c r="O42" s="109">
        <f t="shared" si="4"/>
        <v>0</v>
      </c>
    </row>
    <row r="43" spans="1:15" x14ac:dyDescent="0.4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ht="17.649999999999999" x14ac:dyDescent="0.5">
      <c r="A44" s="208" t="s">
        <v>156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10"/>
    </row>
    <row r="45" spans="1:15" ht="18" customHeight="1" x14ac:dyDescent="0.45">
      <c r="A45" s="110"/>
      <c r="B45" s="111" t="s">
        <v>150</v>
      </c>
      <c r="C45" s="111" t="s">
        <v>4</v>
      </c>
      <c r="D45" s="111" t="s">
        <v>5</v>
      </c>
      <c r="E45" s="106" t="s">
        <v>6</v>
      </c>
      <c r="F45" s="106" t="s">
        <v>7</v>
      </c>
      <c r="G45" s="106" t="s">
        <v>8</v>
      </c>
      <c r="H45" s="106" t="s">
        <v>9</v>
      </c>
      <c r="I45" s="106" t="s">
        <v>10</v>
      </c>
      <c r="J45" s="106" t="s">
        <v>15</v>
      </c>
      <c r="K45" s="106" t="s">
        <v>16</v>
      </c>
      <c r="L45" s="106" t="s">
        <v>17</v>
      </c>
      <c r="M45" s="106" t="s">
        <v>18</v>
      </c>
      <c r="N45" s="106" t="s">
        <v>19</v>
      </c>
      <c r="O45" s="106" t="s">
        <v>20</v>
      </c>
    </row>
    <row r="46" spans="1:15" x14ac:dyDescent="0.45">
      <c r="A46" s="1" t="s">
        <v>11</v>
      </c>
      <c r="B46" s="6">
        <v>707001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9">
        <f>SUM(C46:N46)</f>
        <v>0</v>
      </c>
    </row>
    <row r="47" spans="1:15" x14ac:dyDescent="0.45">
      <c r="A47" s="1" t="s">
        <v>12</v>
      </c>
      <c r="B47" s="6">
        <v>707002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09">
        <f>SUM(C47:N47)</f>
        <v>0</v>
      </c>
    </row>
    <row r="48" spans="1:15" x14ac:dyDescent="0.45">
      <c r="A48" s="1" t="s">
        <v>13</v>
      </c>
      <c r="B48" s="6">
        <v>707003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09">
        <f>SUM(C48:N48)</f>
        <v>0</v>
      </c>
    </row>
    <row r="49" spans="1:15" x14ac:dyDescent="0.45">
      <c r="A49" s="1" t="s">
        <v>14</v>
      </c>
      <c r="B49" s="6">
        <v>707004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09">
        <f>SUM(C49:N49)</f>
        <v>0</v>
      </c>
    </row>
    <row r="50" spans="1:15" x14ac:dyDescent="0.45">
      <c r="A50" s="112" t="s">
        <v>21</v>
      </c>
      <c r="B50" s="112"/>
      <c r="C50" s="109">
        <f t="shared" ref="C50:O50" si="5">SUM(C46:C49)</f>
        <v>0</v>
      </c>
      <c r="D50" s="109">
        <f t="shared" si="5"/>
        <v>0</v>
      </c>
      <c r="E50" s="109">
        <f t="shared" si="5"/>
        <v>0</v>
      </c>
      <c r="F50" s="109">
        <f t="shared" si="5"/>
        <v>0</v>
      </c>
      <c r="G50" s="109">
        <f t="shared" si="5"/>
        <v>0</v>
      </c>
      <c r="H50" s="109">
        <f t="shared" si="5"/>
        <v>0</v>
      </c>
      <c r="I50" s="109">
        <f t="shared" si="5"/>
        <v>0</v>
      </c>
      <c r="J50" s="109">
        <f t="shared" si="5"/>
        <v>0</v>
      </c>
      <c r="K50" s="109">
        <f t="shared" si="5"/>
        <v>0</v>
      </c>
      <c r="L50" s="109">
        <f t="shared" si="5"/>
        <v>0</v>
      </c>
      <c r="M50" s="109">
        <f t="shared" si="5"/>
        <v>0</v>
      </c>
      <c r="N50" s="109">
        <f t="shared" si="5"/>
        <v>0</v>
      </c>
      <c r="O50" s="109">
        <f t="shared" si="5"/>
        <v>0</v>
      </c>
    </row>
  </sheetData>
  <mergeCells count="27">
    <mergeCell ref="A16:B16"/>
    <mergeCell ref="A44:O44"/>
    <mergeCell ref="A26:B26"/>
    <mergeCell ref="A7:O7"/>
    <mergeCell ref="A28:O28"/>
    <mergeCell ref="A36:O36"/>
    <mergeCell ref="A21:O21"/>
    <mergeCell ref="A22:B22"/>
    <mergeCell ref="A23:B23"/>
    <mergeCell ref="A24:B24"/>
    <mergeCell ref="A25:B25"/>
    <mergeCell ref="A17:B17"/>
    <mergeCell ref="A18:B18"/>
    <mergeCell ref="A19:B19"/>
    <mergeCell ref="A14:O14"/>
    <mergeCell ref="A15:B15"/>
    <mergeCell ref="L1:N1"/>
    <mergeCell ref="A10:B10"/>
    <mergeCell ref="A11:B11"/>
    <mergeCell ref="A12:B12"/>
    <mergeCell ref="A8:B8"/>
    <mergeCell ref="A9:B9"/>
    <mergeCell ref="F2:I2"/>
    <mergeCell ref="F3:I3"/>
    <mergeCell ref="F4:I4"/>
    <mergeCell ref="F5:I5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zoomScale="115" zoomScaleNormal="115" workbookViewId="0">
      <selection activeCell="B8" sqref="B8"/>
    </sheetView>
  </sheetViews>
  <sheetFormatPr baseColWidth="10" defaultRowHeight="14.25" x14ac:dyDescent="0.45"/>
  <cols>
    <col min="1" max="1" width="37.73046875" bestFit="1" customWidth="1"/>
    <col min="2" max="2" width="30.86328125" customWidth="1"/>
    <col min="3" max="3" width="12" customWidth="1"/>
    <col min="4" max="4" width="18.59765625" customWidth="1"/>
    <col min="5" max="5" width="13.3984375" customWidth="1"/>
    <col min="6" max="6" width="19.19921875" customWidth="1"/>
    <col min="7" max="7" width="12" customWidth="1"/>
    <col min="8" max="8" width="19.1328125" customWidth="1"/>
    <col min="9" max="9" width="52.46484375" customWidth="1"/>
    <col min="10" max="10" width="17.53125" customWidth="1"/>
  </cols>
  <sheetData>
    <row r="1" spans="1:10" ht="51.4" x14ac:dyDescent="0.45">
      <c r="A1" s="113" t="s">
        <v>26</v>
      </c>
      <c r="B1" s="113" t="s">
        <v>175</v>
      </c>
      <c r="C1" s="167" t="s">
        <v>172</v>
      </c>
      <c r="D1" s="167" t="s">
        <v>202</v>
      </c>
      <c r="E1" s="172" t="s">
        <v>173</v>
      </c>
      <c r="F1" s="172" t="s">
        <v>207</v>
      </c>
      <c r="G1" s="175" t="s">
        <v>174</v>
      </c>
      <c r="H1" s="176" t="s">
        <v>207</v>
      </c>
      <c r="I1" s="182" t="s">
        <v>215</v>
      </c>
      <c r="J1" s="138"/>
    </row>
    <row r="2" spans="1:10" x14ac:dyDescent="0.45">
      <c r="A2" s="7" t="s">
        <v>23</v>
      </c>
      <c r="B2" s="135" t="s">
        <v>176</v>
      </c>
      <c r="C2" s="168">
        <v>50000</v>
      </c>
      <c r="D2" s="169" t="s">
        <v>203</v>
      </c>
      <c r="E2" s="181"/>
      <c r="F2" s="173"/>
      <c r="G2" s="177"/>
      <c r="H2" s="178"/>
      <c r="I2" s="138"/>
      <c r="J2" s="138"/>
    </row>
    <row r="3" spans="1:10" x14ac:dyDescent="0.45">
      <c r="A3" s="7"/>
      <c r="B3" s="135" t="s">
        <v>214</v>
      </c>
      <c r="C3" s="168"/>
      <c r="D3" s="169" t="s">
        <v>177</v>
      </c>
      <c r="E3" s="181"/>
      <c r="F3" s="173"/>
      <c r="G3" s="177"/>
      <c r="H3" s="178"/>
      <c r="I3" s="138"/>
      <c r="J3" s="138"/>
    </row>
    <row r="4" spans="1:10" x14ac:dyDescent="0.45">
      <c r="A4" s="7"/>
      <c r="B4" s="135" t="s">
        <v>213</v>
      </c>
      <c r="C4" s="168"/>
      <c r="D4" s="169"/>
      <c r="E4" s="181">
        <v>250000</v>
      </c>
      <c r="F4" s="173" t="s">
        <v>203</v>
      </c>
      <c r="G4" s="177"/>
      <c r="H4" s="178"/>
      <c r="I4" s="138"/>
      <c r="J4" s="138"/>
    </row>
    <row r="5" spans="1:10" x14ac:dyDescent="0.45">
      <c r="A5" s="7" t="s">
        <v>205</v>
      </c>
      <c r="B5" s="135" t="s">
        <v>230</v>
      </c>
      <c r="C5" s="168">
        <v>5000</v>
      </c>
      <c r="D5" s="169" t="s">
        <v>203</v>
      </c>
      <c r="E5" s="181"/>
      <c r="F5" s="173"/>
      <c r="G5" s="179"/>
      <c r="H5" s="178"/>
      <c r="I5" s="139"/>
      <c r="J5" s="139"/>
    </row>
    <row r="6" spans="1:10" x14ac:dyDescent="0.45">
      <c r="A6" s="7"/>
      <c r="B6" s="136"/>
      <c r="C6" s="168"/>
      <c r="D6" s="169"/>
      <c r="E6" s="181"/>
      <c r="F6" s="173"/>
      <c r="G6" s="179"/>
      <c r="H6" s="178"/>
      <c r="I6" s="139"/>
      <c r="J6" s="139"/>
    </row>
    <row r="7" spans="1:10" x14ac:dyDescent="0.45">
      <c r="A7" s="7" t="s">
        <v>118</v>
      </c>
      <c r="B7" s="136"/>
      <c r="C7" s="168"/>
      <c r="D7" s="169"/>
      <c r="E7" s="181"/>
      <c r="F7" s="173"/>
      <c r="G7" s="179"/>
      <c r="H7" s="178"/>
      <c r="I7" s="139"/>
      <c r="J7" s="139"/>
    </row>
    <row r="8" spans="1:10" x14ac:dyDescent="0.45">
      <c r="A8" s="7"/>
      <c r="B8" s="136"/>
      <c r="C8" s="168"/>
      <c r="D8" s="169"/>
      <c r="E8" s="181"/>
      <c r="F8" s="173"/>
      <c r="G8" s="179"/>
      <c r="H8" s="178"/>
      <c r="I8" s="139"/>
      <c r="J8" s="139"/>
    </row>
    <row r="9" spans="1:10" x14ac:dyDescent="0.45">
      <c r="A9" s="7" t="s">
        <v>168</v>
      </c>
      <c r="B9" s="135" t="s">
        <v>216</v>
      </c>
      <c r="C9" s="168">
        <v>40000</v>
      </c>
      <c r="D9" s="169" t="s">
        <v>203</v>
      </c>
      <c r="E9" s="181"/>
      <c r="F9" s="173"/>
      <c r="G9" s="179"/>
      <c r="H9" s="178"/>
      <c r="I9" s="139"/>
      <c r="J9" s="139"/>
    </row>
    <row r="10" spans="1:10" x14ac:dyDescent="0.45">
      <c r="A10" s="183"/>
      <c r="B10" s="135" t="s">
        <v>204</v>
      </c>
      <c r="C10" s="168">
        <v>15000</v>
      </c>
      <c r="D10" s="169" t="s">
        <v>203</v>
      </c>
      <c r="E10" s="181">
        <v>15000</v>
      </c>
      <c r="F10" s="173" t="s">
        <v>203</v>
      </c>
      <c r="G10" s="179">
        <v>15000</v>
      </c>
      <c r="H10" s="178" t="s">
        <v>208</v>
      </c>
      <c r="I10" s="139"/>
      <c r="J10" s="139"/>
    </row>
    <row r="11" spans="1:10" x14ac:dyDescent="0.45">
      <c r="A11" s="7" t="s">
        <v>170</v>
      </c>
      <c r="B11" s="135" t="s">
        <v>212</v>
      </c>
      <c r="C11" s="170"/>
      <c r="D11" s="169"/>
      <c r="E11" s="181">
        <v>4000</v>
      </c>
      <c r="F11" s="173" t="s">
        <v>203</v>
      </c>
      <c r="G11" s="179"/>
      <c r="H11" s="178"/>
      <c r="I11" s="139"/>
      <c r="J11" s="139"/>
    </row>
    <row r="12" spans="1:10" x14ac:dyDescent="0.45">
      <c r="A12" s="7"/>
      <c r="B12" s="135"/>
      <c r="C12" s="170"/>
      <c r="D12" s="169"/>
      <c r="E12" s="181"/>
      <c r="F12" s="173"/>
      <c r="G12" s="179"/>
      <c r="H12" s="178"/>
      <c r="I12" s="139"/>
      <c r="J12" s="139"/>
    </row>
    <row r="13" spans="1:10" x14ac:dyDescent="0.45">
      <c r="A13" s="7" t="s">
        <v>169</v>
      </c>
      <c r="B13" s="135" t="s">
        <v>233</v>
      </c>
      <c r="C13" s="170"/>
      <c r="D13" s="169" t="s">
        <v>177</v>
      </c>
      <c r="E13" s="181"/>
      <c r="F13" s="173"/>
      <c r="G13" s="179"/>
      <c r="H13" s="178"/>
      <c r="I13" s="139"/>
      <c r="J13" s="139"/>
    </row>
    <row r="14" spans="1:10" x14ac:dyDescent="0.45">
      <c r="A14" s="7"/>
      <c r="B14" s="135"/>
      <c r="C14" s="170"/>
      <c r="D14" s="169"/>
      <c r="E14" s="181"/>
      <c r="F14" s="173"/>
      <c r="G14" s="179"/>
      <c r="H14" s="178"/>
      <c r="I14" s="139"/>
      <c r="J14" s="139"/>
    </row>
    <row r="15" spans="1:10" x14ac:dyDescent="0.45">
      <c r="A15" s="7" t="s">
        <v>209</v>
      </c>
      <c r="B15" s="135" t="s">
        <v>226</v>
      </c>
      <c r="C15" s="170">
        <v>1000</v>
      </c>
      <c r="D15" s="169" t="s">
        <v>203</v>
      </c>
      <c r="E15" s="181"/>
      <c r="F15" s="173"/>
      <c r="G15" s="179"/>
      <c r="H15" s="178"/>
      <c r="I15" s="139"/>
      <c r="J15" s="139"/>
    </row>
    <row r="16" spans="1:10" x14ac:dyDescent="0.45">
      <c r="A16" s="7"/>
      <c r="B16" s="135" t="s">
        <v>227</v>
      </c>
      <c r="C16" s="170">
        <v>1200</v>
      </c>
      <c r="D16" s="169" t="s">
        <v>203</v>
      </c>
      <c r="E16" s="181"/>
      <c r="F16" s="173"/>
      <c r="G16" s="179"/>
      <c r="H16" s="178"/>
      <c r="I16" s="139"/>
      <c r="J16" s="139"/>
    </row>
    <row r="17" spans="1:10" x14ac:dyDescent="0.45">
      <c r="A17" s="7"/>
      <c r="B17" s="135" t="s">
        <v>228</v>
      </c>
      <c r="C17" s="170">
        <v>1500</v>
      </c>
      <c r="D17" s="169" t="s">
        <v>203</v>
      </c>
      <c r="E17" s="181"/>
      <c r="F17" s="173"/>
      <c r="G17" s="179"/>
      <c r="H17" s="178"/>
      <c r="I17" s="139"/>
      <c r="J17" s="139"/>
    </row>
    <row r="18" spans="1:10" x14ac:dyDescent="0.45">
      <c r="A18" s="7"/>
      <c r="B18" s="135"/>
      <c r="C18" s="170"/>
      <c r="D18" s="169"/>
      <c r="E18" s="181"/>
      <c r="F18" s="173"/>
      <c r="G18" s="179"/>
      <c r="H18" s="178"/>
      <c r="I18" s="139"/>
      <c r="J18" s="139"/>
    </row>
    <row r="19" spans="1:10" x14ac:dyDescent="0.45">
      <c r="A19" s="7" t="s">
        <v>171</v>
      </c>
      <c r="B19" s="135" t="s">
        <v>210</v>
      </c>
      <c r="C19" s="170">
        <v>4000</v>
      </c>
      <c r="D19" s="169" t="s">
        <v>203</v>
      </c>
      <c r="E19" s="181"/>
      <c r="F19" s="173"/>
      <c r="G19" s="179"/>
      <c r="H19" s="178"/>
      <c r="I19" s="139"/>
      <c r="J19" s="139"/>
    </row>
    <row r="20" spans="1:10" x14ac:dyDescent="0.45">
      <c r="A20" s="15"/>
      <c r="B20" s="15"/>
      <c r="C20" s="15"/>
      <c r="D20" s="15"/>
      <c r="E20" s="181"/>
      <c r="F20" s="173"/>
      <c r="G20" s="179"/>
      <c r="H20" s="178"/>
      <c r="I20" s="139"/>
      <c r="J20" s="139"/>
    </row>
    <row r="21" spans="1:10" x14ac:dyDescent="0.45">
      <c r="A21" s="7"/>
      <c r="B21" s="135"/>
      <c r="C21" s="170"/>
      <c r="D21" s="169"/>
      <c r="E21" s="181"/>
      <c r="F21" s="173"/>
      <c r="G21" s="179"/>
      <c r="H21" s="178"/>
      <c r="I21" s="139"/>
      <c r="J21" s="139"/>
    </row>
    <row r="22" spans="1:10" x14ac:dyDescent="0.45">
      <c r="A22" s="7" t="s">
        <v>224</v>
      </c>
      <c r="B22" s="135" t="s">
        <v>225</v>
      </c>
      <c r="C22" s="170">
        <v>3000</v>
      </c>
      <c r="D22" s="169" t="s">
        <v>203</v>
      </c>
      <c r="E22" s="181"/>
      <c r="F22" s="173"/>
      <c r="G22" s="179"/>
      <c r="H22" s="178"/>
      <c r="I22" s="139"/>
      <c r="J22" s="139"/>
    </row>
    <row r="23" spans="1:10" x14ac:dyDescent="0.45">
      <c r="A23" s="7"/>
      <c r="B23" s="135"/>
      <c r="C23" s="170"/>
      <c r="D23" s="169"/>
      <c r="E23" s="181"/>
      <c r="F23" s="173"/>
      <c r="G23" s="179"/>
      <c r="H23" s="178"/>
      <c r="I23" s="139"/>
      <c r="J23" s="139"/>
    </row>
    <row r="24" spans="1:10" x14ac:dyDescent="0.45">
      <c r="A24" s="7" t="s">
        <v>206</v>
      </c>
      <c r="B24" s="135"/>
      <c r="C24" s="170"/>
      <c r="D24" s="169"/>
      <c r="E24" s="181"/>
      <c r="F24" s="173"/>
      <c r="G24" s="179"/>
      <c r="H24" s="178"/>
      <c r="I24" s="139"/>
      <c r="J24" s="139"/>
    </row>
    <row r="25" spans="1:10" x14ac:dyDescent="0.45">
      <c r="A25" s="7"/>
      <c r="B25" s="135"/>
      <c r="C25" s="170"/>
      <c r="D25" s="169"/>
      <c r="E25" s="181"/>
      <c r="F25" s="173"/>
      <c r="G25" s="179"/>
      <c r="H25" s="178"/>
      <c r="I25" s="139"/>
      <c r="J25" s="139"/>
    </row>
    <row r="26" spans="1:10" x14ac:dyDescent="0.45">
      <c r="A26" s="15" t="s">
        <v>234</v>
      </c>
      <c r="B26" s="135" t="s">
        <v>211</v>
      </c>
      <c r="C26" s="170">
        <v>3000</v>
      </c>
      <c r="D26" s="169" t="s">
        <v>203</v>
      </c>
      <c r="E26" s="181"/>
      <c r="F26" s="173"/>
      <c r="G26" s="179"/>
      <c r="H26" s="178"/>
      <c r="I26" s="139"/>
      <c r="J26" s="139"/>
    </row>
    <row r="27" spans="1:10" x14ac:dyDescent="0.45">
      <c r="A27" s="15"/>
      <c r="B27" s="135" t="s">
        <v>235</v>
      </c>
      <c r="C27" s="170">
        <v>2500</v>
      </c>
      <c r="D27" s="169" t="s">
        <v>203</v>
      </c>
      <c r="E27" s="181"/>
      <c r="F27" s="173"/>
      <c r="G27" s="179"/>
      <c r="H27" s="178"/>
      <c r="I27" s="139"/>
      <c r="J27" s="139"/>
    </row>
    <row r="28" spans="1:10" x14ac:dyDescent="0.45">
      <c r="A28" s="7" t="s">
        <v>24</v>
      </c>
      <c r="B28" s="135"/>
      <c r="C28" s="170"/>
      <c r="D28" s="169"/>
      <c r="E28" s="181"/>
      <c r="F28" s="173"/>
      <c r="G28" s="179"/>
      <c r="H28" s="178"/>
      <c r="I28" s="139"/>
      <c r="J28" s="139"/>
    </row>
    <row r="29" spans="1:10" x14ac:dyDescent="0.45">
      <c r="A29" s="117"/>
      <c r="B29" s="116"/>
      <c r="C29" s="171"/>
      <c r="D29" s="171"/>
      <c r="E29" s="181"/>
      <c r="F29" s="174"/>
      <c r="G29" s="180"/>
      <c r="H29" s="180"/>
      <c r="I29" s="140"/>
      <c r="J29" s="140"/>
    </row>
    <row r="30" spans="1:10" x14ac:dyDescent="0.45">
      <c r="A30" s="63"/>
      <c r="B30" s="62"/>
    </row>
  </sheetData>
  <phoneticPr fontId="2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8F48-666C-470A-9AB5-474C21B1D35D}">
  <dimension ref="A1:H25"/>
  <sheetViews>
    <sheetView zoomScale="115" zoomScaleNormal="115" workbookViewId="0">
      <selection activeCell="H1" sqref="H1"/>
    </sheetView>
  </sheetViews>
  <sheetFormatPr baseColWidth="10" defaultRowHeight="13.5" x14ac:dyDescent="0.35"/>
  <cols>
    <col min="1" max="1" width="9.1328125" style="14" bestFit="1" customWidth="1"/>
    <col min="2" max="2" width="40.6640625" style="14" bestFit="1" customWidth="1"/>
    <col min="3" max="3" width="17.59765625" style="14" customWidth="1"/>
    <col min="4" max="4" width="18.19921875" style="14" customWidth="1"/>
    <col min="5" max="5" width="20.19921875" style="14" customWidth="1"/>
    <col min="6" max="6" width="19.265625" style="14" customWidth="1"/>
    <col min="7" max="7" width="17.19921875" style="14" bestFit="1" customWidth="1"/>
    <col min="8" max="8" width="62" style="14" bestFit="1" customWidth="1"/>
    <col min="9" max="16384" width="10.6640625" style="14"/>
  </cols>
  <sheetData>
    <row r="1" spans="1:8" ht="64.5" x14ac:dyDescent="0.35">
      <c r="A1" s="113" t="s">
        <v>22</v>
      </c>
      <c r="B1" s="147" t="s">
        <v>179</v>
      </c>
      <c r="C1" s="113" t="s">
        <v>74</v>
      </c>
      <c r="D1" s="113" t="s">
        <v>25</v>
      </c>
      <c r="E1" s="146" t="s">
        <v>237</v>
      </c>
      <c r="F1" s="189" t="s">
        <v>27</v>
      </c>
      <c r="G1" s="190" t="s">
        <v>238</v>
      </c>
      <c r="H1" s="182" t="s">
        <v>229</v>
      </c>
    </row>
    <row r="2" spans="1:8" ht="13.9" x14ac:dyDescent="0.35">
      <c r="A2" s="8">
        <v>201</v>
      </c>
      <c r="B2" s="21" t="s">
        <v>224</v>
      </c>
      <c r="C2" s="21"/>
      <c r="D2" s="185">
        <v>3000</v>
      </c>
      <c r="E2" s="185">
        <f>D2</f>
        <v>3000</v>
      </c>
      <c r="F2" s="185"/>
      <c r="G2" s="10"/>
    </row>
    <row r="3" spans="1:8" ht="13.9" x14ac:dyDescent="0.35">
      <c r="A3" s="8">
        <v>205</v>
      </c>
      <c r="B3" s="186" t="s">
        <v>223</v>
      </c>
      <c r="C3" s="186"/>
      <c r="D3" s="185">
        <v>4000</v>
      </c>
      <c r="E3" s="185">
        <f>D3</f>
        <v>4000</v>
      </c>
      <c r="F3" s="185"/>
      <c r="G3" s="10"/>
    </row>
    <row r="4" spans="1:8" ht="13.9" x14ac:dyDescent="0.35">
      <c r="A4" s="8">
        <v>205</v>
      </c>
      <c r="B4" s="186" t="s">
        <v>228</v>
      </c>
      <c r="C4" s="186"/>
      <c r="D4" s="185">
        <v>1500</v>
      </c>
      <c r="E4" s="185">
        <f t="shared" ref="E4:E10" si="0">D4</f>
        <v>1500</v>
      </c>
      <c r="F4" s="185"/>
      <c r="G4" s="10"/>
    </row>
    <row r="5" spans="1:8" ht="13.9" x14ac:dyDescent="0.4">
      <c r="A5" s="8">
        <v>213</v>
      </c>
      <c r="B5" s="187" t="s">
        <v>217</v>
      </c>
      <c r="C5" s="187"/>
      <c r="D5" s="185">
        <v>50000</v>
      </c>
      <c r="E5" s="185"/>
      <c r="F5" s="185">
        <v>50000</v>
      </c>
      <c r="G5" s="10">
        <v>1174.25</v>
      </c>
      <c r="H5" s="182" t="s">
        <v>240</v>
      </c>
    </row>
    <row r="6" spans="1:8" ht="13.9" x14ac:dyDescent="0.4">
      <c r="A6" s="8">
        <v>2135</v>
      </c>
      <c r="B6" s="187" t="s">
        <v>231</v>
      </c>
      <c r="C6" s="187"/>
      <c r="D6" s="185">
        <v>5000</v>
      </c>
      <c r="E6" s="185">
        <f t="shared" si="0"/>
        <v>5000</v>
      </c>
      <c r="F6" s="185"/>
      <c r="G6" s="10"/>
    </row>
    <row r="7" spans="1:8" ht="13.9" x14ac:dyDescent="0.35">
      <c r="A7" s="8">
        <v>215</v>
      </c>
      <c r="B7" s="186" t="s">
        <v>221</v>
      </c>
      <c r="C7" s="186"/>
      <c r="D7" s="185">
        <v>40000</v>
      </c>
      <c r="E7" s="185">
        <f t="shared" si="0"/>
        <v>40000</v>
      </c>
      <c r="F7" s="185"/>
      <c r="G7" s="10"/>
    </row>
    <row r="8" spans="1:8" ht="13.9" x14ac:dyDescent="0.35">
      <c r="A8" s="8">
        <v>215</v>
      </c>
      <c r="B8" s="186" t="s">
        <v>222</v>
      </c>
      <c r="C8" s="186"/>
      <c r="D8" s="185">
        <v>15000</v>
      </c>
      <c r="E8" s="185">
        <f t="shared" si="0"/>
        <v>15000</v>
      </c>
      <c r="F8" s="185"/>
      <c r="G8" s="10"/>
    </row>
    <row r="9" spans="1:8" ht="13.9" x14ac:dyDescent="0.35">
      <c r="A9" s="8">
        <v>2183</v>
      </c>
      <c r="B9" s="186" t="s">
        <v>226</v>
      </c>
      <c r="C9" s="186"/>
      <c r="D9" s="185">
        <v>1000</v>
      </c>
      <c r="E9" s="185">
        <f t="shared" si="0"/>
        <v>1000</v>
      </c>
      <c r="F9" s="185"/>
      <c r="G9" s="10"/>
    </row>
    <row r="10" spans="1:8" ht="13.9" x14ac:dyDescent="0.35">
      <c r="A10" s="8">
        <v>2183</v>
      </c>
      <c r="B10" s="186" t="s">
        <v>227</v>
      </c>
      <c r="C10" s="186"/>
      <c r="D10" s="185">
        <v>1200</v>
      </c>
      <c r="E10" s="185">
        <f t="shared" si="0"/>
        <v>1200</v>
      </c>
      <c r="F10" s="185"/>
      <c r="G10" s="10"/>
    </row>
    <row r="11" spans="1:8" ht="13.9" x14ac:dyDescent="0.35">
      <c r="A11" s="8"/>
      <c r="B11" s="186"/>
      <c r="C11" s="186"/>
      <c r="D11" s="185"/>
      <c r="E11" s="185"/>
      <c r="F11" s="185"/>
      <c r="G11" s="10"/>
    </row>
    <row r="12" spans="1:8" ht="13.9" x14ac:dyDescent="0.35">
      <c r="A12" s="8">
        <v>623</v>
      </c>
      <c r="B12" s="7" t="s">
        <v>211</v>
      </c>
      <c r="C12" s="7"/>
      <c r="D12" s="137">
        <v>3000</v>
      </c>
      <c r="E12" s="185">
        <v>3000</v>
      </c>
      <c r="F12" s="185"/>
      <c r="G12" s="10"/>
    </row>
    <row r="13" spans="1:8" ht="13.9" x14ac:dyDescent="0.35">
      <c r="A13" s="21">
        <v>601</v>
      </c>
      <c r="B13" s="21" t="s">
        <v>236</v>
      </c>
      <c r="C13" s="21"/>
      <c r="D13" s="137">
        <v>2500</v>
      </c>
      <c r="E13" s="185"/>
      <c r="F13" s="185"/>
      <c r="G13" s="10"/>
    </row>
    <row r="14" spans="1:8" ht="13.9" x14ac:dyDescent="0.35">
      <c r="A14" s="21"/>
      <c r="B14" s="21"/>
      <c r="C14" s="21"/>
      <c r="D14" s="21"/>
      <c r="E14" s="185"/>
      <c r="F14" s="185"/>
      <c r="G14" s="10"/>
    </row>
    <row r="15" spans="1:8" ht="13.9" x14ac:dyDescent="0.35">
      <c r="A15" s="141"/>
      <c r="B15" s="117" t="s">
        <v>178</v>
      </c>
      <c r="C15" s="117"/>
      <c r="D15" s="115">
        <f>SUM(D2:D14)</f>
        <v>126200</v>
      </c>
      <c r="E15" s="115">
        <f>SUM(E2:E14)</f>
        <v>73700</v>
      </c>
      <c r="F15" s="192">
        <f>SUM(F2:F14)</f>
        <v>50000</v>
      </c>
      <c r="G15" s="191">
        <f>SUM(G2:G14)</f>
        <v>1174.25</v>
      </c>
    </row>
    <row r="16" spans="1:8" ht="13.9" x14ac:dyDescent="0.35">
      <c r="A16" s="117"/>
      <c r="B16" s="141" t="s">
        <v>219</v>
      </c>
      <c r="C16" s="141"/>
      <c r="D16" s="115">
        <v>30000</v>
      </c>
      <c r="E16" s="188">
        <f>D16/D15</f>
        <v>0.23771790808240886</v>
      </c>
      <c r="F16" s="145"/>
      <c r="G16" s="145"/>
    </row>
    <row r="17" spans="1:7" ht="13.9" x14ac:dyDescent="0.35">
      <c r="A17" s="117"/>
      <c r="B17" s="141" t="s">
        <v>180</v>
      </c>
      <c r="C17" s="141"/>
      <c r="D17" s="115">
        <v>50000</v>
      </c>
      <c r="E17" s="188">
        <f>D17/D15</f>
        <v>0.39619651347068147</v>
      </c>
      <c r="F17" s="145"/>
      <c r="G17" s="145"/>
    </row>
    <row r="18" spans="1:7" ht="13.9" x14ac:dyDescent="0.35">
      <c r="A18" s="117"/>
      <c r="B18" s="141" t="s">
        <v>220</v>
      </c>
      <c r="C18" s="141"/>
      <c r="D18" s="115">
        <f>D15-D16-D17</f>
        <v>46200</v>
      </c>
      <c r="E18" s="188">
        <f>D18/D15</f>
        <v>0.36608557844690964</v>
      </c>
      <c r="F18" s="145"/>
      <c r="G18" s="145"/>
    </row>
    <row r="19" spans="1:7" ht="13.9" x14ac:dyDescent="0.35">
      <c r="A19" s="144"/>
      <c r="B19" s="144"/>
      <c r="C19" s="145"/>
      <c r="D19" s="145"/>
      <c r="E19" s="145"/>
      <c r="F19" s="145"/>
      <c r="G19" s="145"/>
    </row>
    <row r="20" spans="1:7" ht="37.9" x14ac:dyDescent="0.35">
      <c r="A20" s="113" t="s">
        <v>22</v>
      </c>
      <c r="B20" s="147" t="s">
        <v>239</v>
      </c>
      <c r="C20" s="113" t="s">
        <v>74</v>
      </c>
      <c r="D20" s="143" t="s">
        <v>71</v>
      </c>
      <c r="E20" s="143" t="s">
        <v>72</v>
      </c>
    </row>
    <row r="21" spans="1:7" ht="13.9" x14ac:dyDescent="0.35">
      <c r="A21" s="8">
        <v>612</v>
      </c>
      <c r="B21" s="7" t="s">
        <v>232</v>
      </c>
      <c r="C21" s="10"/>
      <c r="D21" s="142">
        <v>800</v>
      </c>
      <c r="E21" s="142"/>
    </row>
    <row r="22" spans="1:7" ht="13.9" x14ac:dyDescent="0.35">
      <c r="A22" s="8">
        <v>613</v>
      </c>
      <c r="B22" s="184" t="s">
        <v>218</v>
      </c>
      <c r="C22" s="10"/>
      <c r="D22" s="142"/>
      <c r="E22" s="142">
        <v>1500</v>
      </c>
    </row>
    <row r="23" spans="1:7" ht="13.9" x14ac:dyDescent="0.35">
      <c r="A23" s="8"/>
      <c r="B23" s="7"/>
      <c r="C23" s="10"/>
      <c r="D23" s="142"/>
      <c r="E23" s="142"/>
    </row>
    <row r="24" spans="1:7" ht="13.9" x14ac:dyDescent="0.35">
      <c r="A24" s="8"/>
      <c r="B24" s="7"/>
      <c r="C24" s="10"/>
      <c r="D24" s="142"/>
      <c r="E24" s="142"/>
    </row>
    <row r="25" spans="1:7" ht="13.9" x14ac:dyDescent="0.35">
      <c r="A25" s="117"/>
      <c r="B25" s="117" t="s">
        <v>28</v>
      </c>
      <c r="C25" s="116"/>
      <c r="D25" s="116"/>
      <c r="E25" s="11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"/>
  <sheetViews>
    <sheetView zoomScale="130" zoomScaleNormal="130" workbookViewId="0">
      <selection activeCell="A15" sqref="A15"/>
    </sheetView>
  </sheetViews>
  <sheetFormatPr baseColWidth="10" defaultRowHeight="13.5" x14ac:dyDescent="0.35"/>
  <cols>
    <col min="1" max="1" width="22" style="14" bestFit="1" customWidth="1"/>
    <col min="2" max="2" width="10.3984375" style="14" bestFit="1" customWidth="1"/>
    <col min="3" max="3" width="10" style="14" customWidth="1"/>
    <col min="4" max="8" width="13.3984375" style="14" customWidth="1"/>
    <col min="9" max="9" width="13.73046875" style="14" bestFit="1" customWidth="1"/>
    <col min="10" max="10" width="36.265625" style="14" bestFit="1" customWidth="1"/>
    <col min="11" max="16384" width="10.6640625" style="14"/>
  </cols>
  <sheetData>
    <row r="1" spans="1:17" ht="41.65" x14ac:dyDescent="0.35">
      <c r="A1" s="113" t="s">
        <v>76</v>
      </c>
      <c r="B1" s="113" t="s">
        <v>75</v>
      </c>
      <c r="C1" s="113" t="s">
        <v>241</v>
      </c>
      <c r="D1" s="113" t="s">
        <v>73</v>
      </c>
      <c r="E1" s="113" t="s">
        <v>127</v>
      </c>
      <c r="F1" s="114" t="s">
        <v>247</v>
      </c>
      <c r="G1" s="114" t="s">
        <v>242</v>
      </c>
      <c r="H1" s="113" t="s">
        <v>243</v>
      </c>
      <c r="I1" s="113" t="s">
        <v>244</v>
      </c>
      <c r="J1" s="198" t="s">
        <v>252</v>
      </c>
    </row>
    <row r="2" spans="1:17" x14ac:dyDescent="0.35">
      <c r="A2" s="194" t="s">
        <v>248</v>
      </c>
      <c r="B2" s="195"/>
      <c r="C2" s="196">
        <v>1</v>
      </c>
      <c r="D2" s="197">
        <v>1700</v>
      </c>
      <c r="E2" s="197">
        <f>D2*C2</f>
        <v>1700</v>
      </c>
      <c r="F2" s="197">
        <f>E2*0.15</f>
        <v>255</v>
      </c>
      <c r="G2" s="197">
        <f>F2+E2</f>
        <v>1955</v>
      </c>
      <c r="H2" s="61">
        <f>G2*12</f>
        <v>23460</v>
      </c>
      <c r="I2" s="53" t="s">
        <v>246</v>
      </c>
      <c r="J2" s="199"/>
      <c r="K2" s="193"/>
      <c r="L2" s="193"/>
      <c r="M2" s="193"/>
      <c r="N2" s="193"/>
      <c r="O2" s="193"/>
      <c r="P2" s="193"/>
      <c r="Q2" s="193"/>
    </row>
    <row r="3" spans="1:17" x14ac:dyDescent="0.35">
      <c r="A3" s="194" t="s">
        <v>250</v>
      </c>
      <c r="B3" s="195"/>
      <c r="C3" s="196">
        <v>1</v>
      </c>
      <c r="D3" s="197">
        <v>1000</v>
      </c>
      <c r="E3" s="197">
        <f t="shared" ref="E3:E4" si="0">D3*C3</f>
        <v>1000</v>
      </c>
      <c r="F3" s="197">
        <f>E3*40/100</f>
        <v>400</v>
      </c>
      <c r="G3" s="197">
        <f t="shared" ref="G3:G4" si="1">F3+E3</f>
        <v>1400</v>
      </c>
      <c r="H3" s="61">
        <f t="shared" ref="H3:H4" si="2">G3*12</f>
        <v>16800</v>
      </c>
      <c r="I3" s="53" t="s">
        <v>245</v>
      </c>
    </row>
    <row r="4" spans="1:17" x14ac:dyDescent="0.35">
      <c r="A4" s="194" t="s">
        <v>249</v>
      </c>
      <c r="B4" s="195"/>
      <c r="C4" s="196">
        <v>2</v>
      </c>
      <c r="D4" s="197">
        <v>2000</v>
      </c>
      <c r="E4" s="197">
        <f t="shared" si="0"/>
        <v>4000</v>
      </c>
      <c r="F4" s="197">
        <f>E4*40/100</f>
        <v>1600</v>
      </c>
      <c r="G4" s="197">
        <f t="shared" si="1"/>
        <v>5600</v>
      </c>
      <c r="H4" s="61">
        <f t="shared" si="2"/>
        <v>67200</v>
      </c>
      <c r="I4" s="53" t="s">
        <v>246</v>
      </c>
    </row>
    <row r="5" spans="1:17" x14ac:dyDescent="0.35">
      <c r="A5" s="194" t="s">
        <v>77</v>
      </c>
      <c r="B5" s="194"/>
      <c r="C5" s="196"/>
      <c r="D5" s="197"/>
      <c r="E5" s="197"/>
      <c r="F5" s="197"/>
      <c r="G5" s="197"/>
      <c r="H5" s="61"/>
      <c r="I5" s="53"/>
    </row>
    <row r="6" spans="1:17" x14ac:dyDescent="0.35">
      <c r="A6" s="194"/>
      <c r="B6" s="194"/>
      <c r="C6" s="196"/>
      <c r="D6" s="197"/>
      <c r="E6" s="197"/>
      <c r="F6" s="197"/>
      <c r="G6" s="197"/>
      <c r="H6" s="61"/>
      <c r="I6" s="53"/>
    </row>
    <row r="7" spans="1:17" ht="13.9" x14ac:dyDescent="0.35">
      <c r="A7" s="117"/>
      <c r="B7" s="117"/>
      <c r="C7" s="117"/>
      <c r="D7" s="116"/>
      <c r="E7" s="116">
        <f>SUM(E2:E6)</f>
        <v>6700</v>
      </c>
      <c r="F7" s="116">
        <f t="shared" ref="F7" si="3">SUM(F2:F6)</f>
        <v>2255</v>
      </c>
      <c r="G7" s="116">
        <f>SUM(G2:G6)</f>
        <v>8955</v>
      </c>
      <c r="H7" s="116">
        <f>SUM(H2:H6)</f>
        <v>107460</v>
      </c>
      <c r="I7" s="21"/>
    </row>
    <row r="9" spans="1:17" ht="29.65" customHeight="1" x14ac:dyDescent="0.35">
      <c r="A9" s="211" t="s">
        <v>251</v>
      </c>
      <c r="B9" s="212"/>
      <c r="C9" s="212"/>
      <c r="D9" s="212"/>
      <c r="E9" s="212"/>
      <c r="F9" s="212"/>
      <c r="G9" s="212"/>
      <c r="H9" s="212"/>
      <c r="I9" s="193"/>
    </row>
  </sheetData>
  <mergeCells count="1">
    <mergeCell ref="A9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opLeftCell="A8" zoomScaleNormal="100" workbookViewId="0">
      <selection activeCell="A10" sqref="A10:B33"/>
    </sheetView>
  </sheetViews>
  <sheetFormatPr baseColWidth="10" defaultRowHeight="14.25" x14ac:dyDescent="0.45"/>
  <cols>
    <col min="1" max="1" width="9.86328125" customWidth="1"/>
    <col min="2" max="2" width="25.73046875" bestFit="1" customWidth="1"/>
    <col min="3" max="3" width="16" customWidth="1"/>
    <col min="4" max="4" width="15.73046875" customWidth="1"/>
    <col min="5" max="5" width="15.265625" customWidth="1"/>
    <col min="6" max="6" width="11.1328125" customWidth="1"/>
    <col min="7" max="7" width="9.53125" bestFit="1" customWidth="1"/>
    <col min="8" max="8" width="10.59765625" bestFit="1" customWidth="1"/>
  </cols>
  <sheetData>
    <row r="1" spans="1:8" ht="24" customHeight="1" x14ac:dyDescent="0.45">
      <c r="A1" s="213" t="s">
        <v>152</v>
      </c>
      <c r="B1" s="213"/>
      <c r="C1" s="213"/>
      <c r="D1" s="213"/>
      <c r="E1" s="214"/>
      <c r="F1" s="215" t="s">
        <v>131</v>
      </c>
      <c r="G1" s="216"/>
      <c r="H1" s="217" t="s">
        <v>191</v>
      </c>
    </row>
    <row r="2" spans="1:8" ht="28.5" x14ac:dyDescent="0.45">
      <c r="A2" s="119" t="s">
        <v>22</v>
      </c>
      <c r="B2" s="123" t="s">
        <v>153</v>
      </c>
      <c r="C2" s="120" t="s">
        <v>41</v>
      </c>
      <c r="D2" s="120" t="s">
        <v>42</v>
      </c>
      <c r="E2" s="120" t="s">
        <v>157</v>
      </c>
      <c r="F2" s="120" t="s">
        <v>158</v>
      </c>
      <c r="G2" s="120" t="s">
        <v>159</v>
      </c>
      <c r="H2" s="218"/>
    </row>
    <row r="3" spans="1:8" x14ac:dyDescent="0.45">
      <c r="A3" s="42">
        <v>6071</v>
      </c>
      <c r="B3" s="44" t="s">
        <v>135</v>
      </c>
      <c r="C3" s="54">
        <f>'5-Prévision ventes '!B2</f>
        <v>0</v>
      </c>
      <c r="D3" s="51">
        <f>'5-Prévision ventes '!O9</f>
        <v>0</v>
      </c>
      <c r="E3" s="12">
        <f>D3*C3</f>
        <v>0</v>
      </c>
      <c r="F3" s="102">
        <f>'5-Prévision ventes '!C9</f>
        <v>0</v>
      </c>
      <c r="G3" s="101">
        <f>F3*C3</f>
        <v>0</v>
      </c>
      <c r="H3" s="104">
        <f t="shared" ref="H3:H6" si="0">G3+E3</f>
        <v>0</v>
      </c>
    </row>
    <row r="4" spans="1:8" x14ac:dyDescent="0.45">
      <c r="A4" s="42">
        <v>6072</v>
      </c>
      <c r="B4" s="44" t="s">
        <v>136</v>
      </c>
      <c r="C4" s="54">
        <f>'5-Prévision ventes '!B3</f>
        <v>0</v>
      </c>
      <c r="D4" s="51">
        <f>'5-Prévision ventes '!O10</f>
        <v>0</v>
      </c>
      <c r="E4" s="12">
        <f t="shared" ref="E4:E6" si="1">D4*C4</f>
        <v>0</v>
      </c>
      <c r="F4" s="102">
        <f>'5-Prévision ventes '!C10</f>
        <v>0</v>
      </c>
      <c r="G4" s="101">
        <f t="shared" ref="G4:G6" si="2">F4*C4</f>
        <v>0</v>
      </c>
      <c r="H4" s="104">
        <f t="shared" si="0"/>
        <v>0</v>
      </c>
    </row>
    <row r="5" spans="1:8" x14ac:dyDescent="0.45">
      <c r="A5" s="42">
        <v>6073</v>
      </c>
      <c r="B5" s="44" t="s">
        <v>137</v>
      </c>
      <c r="C5" s="54">
        <f>'5-Prévision ventes '!B4</f>
        <v>0</v>
      </c>
      <c r="D5" s="51">
        <f>'5-Prévision ventes '!O11</f>
        <v>0</v>
      </c>
      <c r="E5" s="12">
        <f t="shared" si="1"/>
        <v>0</v>
      </c>
      <c r="F5" s="102">
        <f>'5-Prévision ventes '!C11</f>
        <v>0</v>
      </c>
      <c r="G5" s="101">
        <f t="shared" si="2"/>
        <v>0</v>
      </c>
      <c r="H5" s="104">
        <f t="shared" si="0"/>
        <v>0</v>
      </c>
    </row>
    <row r="6" spans="1:8" x14ac:dyDescent="0.45">
      <c r="A6" s="42">
        <v>6074</v>
      </c>
      <c r="B6" s="44" t="s">
        <v>138</v>
      </c>
      <c r="C6" s="54">
        <f>'5-Prévision ventes '!B5</f>
        <v>0</v>
      </c>
      <c r="D6" s="51">
        <f>'5-Prévision ventes '!O12</f>
        <v>0</v>
      </c>
      <c r="E6" s="12">
        <f t="shared" si="1"/>
        <v>0</v>
      </c>
      <c r="F6" s="102">
        <f>'5-Prévision ventes '!C12</f>
        <v>0</v>
      </c>
      <c r="G6" s="101">
        <f t="shared" si="2"/>
        <v>0</v>
      </c>
      <c r="H6" s="104">
        <f t="shared" si="0"/>
        <v>0</v>
      </c>
    </row>
    <row r="7" spans="1:8" x14ac:dyDescent="0.45">
      <c r="B7" s="55" t="s">
        <v>20</v>
      </c>
      <c r="C7" s="12"/>
      <c r="D7" s="56">
        <f>SUM(D3:D6)</f>
        <v>0</v>
      </c>
      <c r="E7" s="57">
        <f>SUM(E3:E6)</f>
        <v>0</v>
      </c>
      <c r="F7" s="21"/>
      <c r="G7" s="104">
        <f>SUM(G3:G6)</f>
        <v>0</v>
      </c>
      <c r="H7" s="104">
        <f>G7+E7</f>
        <v>0</v>
      </c>
    </row>
    <row r="8" spans="1:8" x14ac:dyDescent="0.45">
      <c r="B8" s="17"/>
      <c r="C8" s="18"/>
      <c r="D8" s="19"/>
      <c r="E8" s="20"/>
    </row>
    <row r="9" spans="1:8" ht="41.65" x14ac:dyDescent="0.45">
      <c r="A9" s="119" t="s">
        <v>22</v>
      </c>
      <c r="B9" s="123" t="s">
        <v>151</v>
      </c>
      <c r="C9" s="119" t="s">
        <v>193</v>
      </c>
      <c r="D9" s="119" t="s">
        <v>194</v>
      </c>
      <c r="E9" s="16"/>
    </row>
    <row r="10" spans="1:8" x14ac:dyDescent="0.45">
      <c r="A10" s="42">
        <v>6061</v>
      </c>
      <c r="B10" s="149" t="s">
        <v>182</v>
      </c>
      <c r="C10" s="71"/>
      <c r="D10" s="12"/>
      <c r="E10" s="61"/>
    </row>
    <row r="11" spans="1:8" x14ac:dyDescent="0.45">
      <c r="A11" s="42">
        <v>6061</v>
      </c>
      <c r="B11" s="149" t="s">
        <v>183</v>
      </c>
      <c r="C11" s="71"/>
      <c r="D11" s="12"/>
      <c r="E11" s="148"/>
    </row>
    <row r="12" spans="1:8" x14ac:dyDescent="0.45">
      <c r="A12" s="42">
        <v>6061</v>
      </c>
      <c r="B12" s="71" t="s">
        <v>181</v>
      </c>
      <c r="C12" s="12"/>
      <c r="D12" s="61"/>
    </row>
    <row r="13" spans="1:8" x14ac:dyDescent="0.45">
      <c r="A13" s="42">
        <v>6064</v>
      </c>
      <c r="B13" s="71" t="s">
        <v>34</v>
      </c>
      <c r="C13" s="12"/>
      <c r="D13" s="61"/>
    </row>
    <row r="14" spans="1:8" x14ac:dyDescent="0.45">
      <c r="A14" s="42">
        <v>6120</v>
      </c>
      <c r="B14" s="71" t="s">
        <v>32</v>
      </c>
      <c r="C14" s="12"/>
      <c r="D14" s="61"/>
    </row>
    <row r="15" spans="1:8" x14ac:dyDescent="0.45">
      <c r="A15" s="42">
        <v>6130</v>
      </c>
      <c r="B15" s="71" t="s">
        <v>125</v>
      </c>
      <c r="C15" s="12"/>
      <c r="D15" s="61"/>
    </row>
    <row r="16" spans="1:8" x14ac:dyDescent="0.45">
      <c r="A16" s="42">
        <v>6130</v>
      </c>
      <c r="B16" s="71" t="s">
        <v>184</v>
      </c>
      <c r="C16" s="12"/>
      <c r="D16" s="61"/>
    </row>
    <row r="17" spans="1:4" x14ac:dyDescent="0.45">
      <c r="A17" s="42">
        <v>6130</v>
      </c>
      <c r="B17" s="71" t="s">
        <v>126</v>
      </c>
      <c r="C17" s="12"/>
      <c r="D17" s="61"/>
    </row>
    <row r="18" spans="1:4" x14ac:dyDescent="0.45">
      <c r="A18" s="42">
        <v>6150</v>
      </c>
      <c r="B18" s="71" t="s">
        <v>185</v>
      </c>
      <c r="C18" s="12"/>
      <c r="D18" s="61"/>
    </row>
    <row r="19" spans="1:4" x14ac:dyDescent="0.45">
      <c r="A19" s="42">
        <v>6160</v>
      </c>
      <c r="B19" s="71" t="s">
        <v>117</v>
      </c>
      <c r="C19" s="12"/>
      <c r="D19" s="61"/>
    </row>
    <row r="20" spans="1:4" x14ac:dyDescent="0.45">
      <c r="A20" s="42">
        <v>6170</v>
      </c>
      <c r="B20" s="71" t="s">
        <v>186</v>
      </c>
      <c r="C20" s="12"/>
      <c r="D20" s="61"/>
    </row>
    <row r="21" spans="1:4" x14ac:dyDescent="0.45">
      <c r="A21" s="42">
        <v>6226</v>
      </c>
      <c r="B21" s="71" t="s">
        <v>130</v>
      </c>
      <c r="C21" s="12"/>
      <c r="D21" s="61"/>
    </row>
    <row r="22" spans="1:4" x14ac:dyDescent="0.45">
      <c r="A22" s="42">
        <v>6226</v>
      </c>
      <c r="B22" s="71" t="s">
        <v>187</v>
      </c>
      <c r="C22" s="12"/>
      <c r="D22" s="61"/>
    </row>
    <row r="23" spans="1:4" x14ac:dyDescent="0.45">
      <c r="A23" s="42">
        <v>6230</v>
      </c>
      <c r="B23" s="71" t="s">
        <v>35</v>
      </c>
      <c r="C23" s="12"/>
      <c r="D23" s="61"/>
    </row>
    <row r="24" spans="1:4" x14ac:dyDescent="0.45">
      <c r="A24" s="42">
        <v>6241</v>
      </c>
      <c r="B24" s="71" t="s">
        <v>122</v>
      </c>
      <c r="C24" s="12"/>
      <c r="D24" s="61"/>
    </row>
    <row r="25" spans="1:4" x14ac:dyDescent="0.45">
      <c r="A25" s="42">
        <v>6242</v>
      </c>
      <c r="B25" s="71" t="s">
        <v>121</v>
      </c>
      <c r="C25" s="12"/>
      <c r="D25" s="61"/>
    </row>
    <row r="26" spans="1:4" x14ac:dyDescent="0.45">
      <c r="A26" s="42">
        <v>6257</v>
      </c>
      <c r="B26" s="71" t="s">
        <v>189</v>
      </c>
      <c r="C26" s="12"/>
      <c r="D26" s="61"/>
    </row>
    <row r="27" spans="1:4" x14ac:dyDescent="0.45">
      <c r="A27" s="42">
        <v>6260</v>
      </c>
      <c r="B27" s="71" t="s">
        <v>38</v>
      </c>
      <c r="C27" s="12"/>
      <c r="D27" s="61"/>
    </row>
    <row r="28" spans="1:4" x14ac:dyDescent="0.45">
      <c r="A28" s="42">
        <v>6260</v>
      </c>
      <c r="B28" s="71" t="s">
        <v>188</v>
      </c>
      <c r="C28" s="12"/>
      <c r="D28" s="61"/>
    </row>
    <row r="29" spans="1:4" x14ac:dyDescent="0.45">
      <c r="A29" s="42">
        <v>6270</v>
      </c>
      <c r="B29" s="71" t="s">
        <v>190</v>
      </c>
      <c r="C29" s="12"/>
      <c r="D29" s="61"/>
    </row>
    <row r="30" spans="1:4" x14ac:dyDescent="0.45">
      <c r="A30" s="42">
        <v>6410</v>
      </c>
      <c r="B30" s="71" t="s">
        <v>44</v>
      </c>
      <c r="C30" s="12"/>
      <c r="D30" s="61"/>
    </row>
    <row r="31" spans="1:4" x14ac:dyDescent="0.45">
      <c r="A31" s="42">
        <v>6450</v>
      </c>
      <c r="B31" s="71" t="s">
        <v>33</v>
      </c>
      <c r="C31" s="12"/>
      <c r="D31" s="61"/>
    </row>
    <row r="32" spans="1:4" x14ac:dyDescent="0.45">
      <c r="A32" s="42">
        <v>6611</v>
      </c>
      <c r="B32" s="71" t="s">
        <v>31</v>
      </c>
      <c r="C32" s="12"/>
      <c r="D32" s="61"/>
    </row>
    <row r="33" spans="1:8" x14ac:dyDescent="0.45">
      <c r="A33" s="42">
        <v>6810</v>
      </c>
      <c r="B33" s="71" t="s">
        <v>48</v>
      </c>
      <c r="C33" s="12"/>
      <c r="D33" s="61"/>
    </row>
    <row r="34" spans="1:8" x14ac:dyDescent="0.45">
      <c r="A34" s="118"/>
      <c r="B34" s="121" t="s">
        <v>43</v>
      </c>
      <c r="C34" s="122">
        <f>SUM(C3:C33)</f>
        <v>0</v>
      </c>
      <c r="D34" s="122">
        <f>SUM(D10:D33)</f>
        <v>0</v>
      </c>
    </row>
    <row r="35" spans="1:8" x14ac:dyDescent="0.45">
      <c r="A35" s="15"/>
      <c r="B35" s="1" t="s">
        <v>42</v>
      </c>
      <c r="C35" s="15"/>
      <c r="D35" s="58">
        <f>D7</f>
        <v>0</v>
      </c>
    </row>
    <row r="36" spans="1:8" ht="15.4" customHeight="1" x14ac:dyDescent="0.45">
      <c r="A36" s="15"/>
      <c r="B36" s="1" t="s">
        <v>139</v>
      </c>
      <c r="C36" s="15"/>
      <c r="D36" s="59"/>
    </row>
    <row r="37" spans="1:8" x14ac:dyDescent="0.45">
      <c r="B37" s="14"/>
      <c r="C37" s="14"/>
    </row>
    <row r="38" spans="1:8" ht="30" x14ac:dyDescent="0.45">
      <c r="A38" s="123" t="s">
        <v>45</v>
      </c>
      <c r="B38" s="124" t="s">
        <v>192</v>
      </c>
      <c r="C38" s="119" t="s">
        <v>160</v>
      </c>
      <c r="D38" s="119" t="s">
        <v>45</v>
      </c>
      <c r="E38" s="119" t="s">
        <v>46</v>
      </c>
      <c r="F38" s="119" t="s">
        <v>47</v>
      </c>
    </row>
    <row r="39" spans="1:8" x14ac:dyDescent="0.45">
      <c r="A39" s="42" t="s">
        <v>40</v>
      </c>
      <c r="B39" s="60">
        <f>C3</f>
        <v>0</v>
      </c>
      <c r="C39" s="60">
        <f>$D$36</f>
        <v>0</v>
      </c>
      <c r="D39" s="59">
        <f>C39+B39</f>
        <v>0</v>
      </c>
      <c r="E39" s="59">
        <f>'5-Prévision ventes '!C2</f>
        <v>0</v>
      </c>
      <c r="F39" s="60">
        <f>E39-D39</f>
        <v>0</v>
      </c>
      <c r="G39" s="65"/>
      <c r="H39" s="65"/>
    </row>
    <row r="40" spans="1:8" x14ac:dyDescent="0.45">
      <c r="A40" s="42" t="s">
        <v>12</v>
      </c>
      <c r="B40" s="60">
        <f>C4</f>
        <v>0</v>
      </c>
      <c r="C40" s="60">
        <f>$D$36</f>
        <v>0</v>
      </c>
      <c r="D40" s="59">
        <f>C40+B40</f>
        <v>0</v>
      </c>
      <c r="E40" s="59">
        <f>'5-Prévision ventes '!C3</f>
        <v>0</v>
      </c>
      <c r="F40" s="60">
        <f t="shared" ref="F40:F42" si="3">E40-D40</f>
        <v>0</v>
      </c>
      <c r="G40" s="65"/>
      <c r="H40" s="65"/>
    </row>
    <row r="41" spans="1:8" x14ac:dyDescent="0.45">
      <c r="A41" s="42" t="s">
        <v>13</v>
      </c>
      <c r="B41" s="60">
        <f>C5</f>
        <v>0</v>
      </c>
      <c r="C41" s="60">
        <f>$D$36</f>
        <v>0</v>
      </c>
      <c r="D41" s="59">
        <f>C41+B41</f>
        <v>0</v>
      </c>
      <c r="E41" s="59">
        <f>'5-Prévision ventes '!C4</f>
        <v>0</v>
      </c>
      <c r="F41" s="60">
        <f t="shared" si="3"/>
        <v>0</v>
      </c>
      <c r="G41" s="65"/>
      <c r="H41" s="65"/>
    </row>
    <row r="42" spans="1:8" x14ac:dyDescent="0.45">
      <c r="A42" s="42" t="s">
        <v>14</v>
      </c>
      <c r="B42" s="60">
        <f>C6</f>
        <v>0</v>
      </c>
      <c r="C42" s="60">
        <f>$D$36</f>
        <v>0</v>
      </c>
      <c r="D42" s="59">
        <f>C42+B42</f>
        <v>0</v>
      </c>
      <c r="E42" s="59">
        <f>'5-Prévision ventes '!C5</f>
        <v>0</v>
      </c>
      <c r="F42" s="60">
        <f t="shared" si="3"/>
        <v>0</v>
      </c>
      <c r="G42" s="65"/>
      <c r="H42" s="65"/>
    </row>
    <row r="43" spans="1:8" x14ac:dyDescent="0.45">
      <c r="G43" s="64"/>
      <c r="H43" s="64"/>
    </row>
  </sheetData>
  <mergeCells count="3">
    <mergeCell ref="A1:E1"/>
    <mergeCell ref="F1:G1"/>
    <mergeCell ref="H1:H2"/>
  </mergeCells>
  <phoneticPr fontId="2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2"/>
  <sheetViews>
    <sheetView zoomScaleNormal="100" workbookViewId="0">
      <selection activeCell="A3" sqref="A3:B31"/>
    </sheetView>
  </sheetViews>
  <sheetFormatPr baseColWidth="10" defaultRowHeight="14.25" x14ac:dyDescent="0.45"/>
  <cols>
    <col min="1" max="1" width="11.6640625" bestFit="1" customWidth="1"/>
    <col min="2" max="2" width="25.73046875" customWidth="1"/>
    <col min="3" max="3" width="12.19921875" bestFit="1" customWidth="1"/>
    <col min="4" max="4" width="10.59765625" bestFit="1" customWidth="1"/>
    <col min="5" max="5" width="12.19921875" bestFit="1" customWidth="1"/>
    <col min="7" max="7" width="36.796875" bestFit="1" customWidth="1"/>
    <col min="8" max="8" width="12.86328125" bestFit="1" customWidth="1"/>
  </cols>
  <sheetData>
    <row r="1" spans="1:11" ht="30" x14ac:dyDescent="0.45">
      <c r="A1" s="125" t="s">
        <v>119</v>
      </c>
      <c r="B1" s="125" t="s">
        <v>49</v>
      </c>
      <c r="C1" s="119" t="s">
        <v>195</v>
      </c>
      <c r="D1" s="119" t="s">
        <v>50</v>
      </c>
      <c r="E1" s="119" t="s">
        <v>51</v>
      </c>
      <c r="G1" s="219" t="s">
        <v>52</v>
      </c>
      <c r="H1" s="219"/>
      <c r="I1" s="219"/>
    </row>
    <row r="2" spans="1:11" x14ac:dyDescent="0.45">
      <c r="B2" s="48" t="s">
        <v>140</v>
      </c>
      <c r="C2" s="22"/>
      <c r="D2" s="6"/>
      <c r="E2" s="6"/>
      <c r="G2" s="21"/>
      <c r="H2" s="26" t="s">
        <v>20</v>
      </c>
      <c r="I2" s="26" t="s">
        <v>53</v>
      </c>
    </row>
    <row r="3" spans="1:11" x14ac:dyDescent="0.45">
      <c r="A3" s="42">
        <v>6071</v>
      </c>
      <c r="B3" s="83" t="s">
        <v>135</v>
      </c>
      <c r="C3" s="82"/>
      <c r="D3" s="82"/>
      <c r="E3" s="82"/>
      <c r="G3" s="23" t="s">
        <v>54</v>
      </c>
      <c r="H3" s="30"/>
      <c r="I3" s="31"/>
    </row>
    <row r="4" spans="1:11" x14ac:dyDescent="0.45">
      <c r="A4" s="42">
        <v>6072</v>
      </c>
      <c r="B4" s="83" t="s">
        <v>136</v>
      </c>
      <c r="C4" s="82"/>
      <c r="D4" s="82"/>
      <c r="E4" s="82"/>
      <c r="G4" s="24" t="s">
        <v>55</v>
      </c>
      <c r="H4" s="30"/>
      <c r="I4" s="31"/>
    </row>
    <row r="5" spans="1:11" x14ac:dyDescent="0.45">
      <c r="A5" s="42">
        <v>6073</v>
      </c>
      <c r="B5" s="83" t="s">
        <v>137</v>
      </c>
      <c r="C5" s="82"/>
      <c r="D5" s="82"/>
      <c r="E5" s="82"/>
      <c r="G5" s="24" t="s">
        <v>56</v>
      </c>
      <c r="H5" s="30"/>
      <c r="I5" s="31"/>
    </row>
    <row r="6" spans="1:11" x14ac:dyDescent="0.45">
      <c r="A6" s="42">
        <v>6074</v>
      </c>
      <c r="B6" s="83" t="s">
        <v>138</v>
      </c>
      <c r="C6" s="82"/>
      <c r="D6" s="82"/>
      <c r="E6" s="82"/>
      <c r="G6" s="24" t="s">
        <v>57</v>
      </c>
      <c r="H6" s="30"/>
      <c r="I6" s="31"/>
    </row>
    <row r="7" spans="1:11" x14ac:dyDescent="0.45">
      <c r="A7" s="63"/>
      <c r="B7" s="48" t="s">
        <v>120</v>
      </c>
      <c r="C7" s="103"/>
      <c r="D7" s="82"/>
      <c r="E7" s="82"/>
      <c r="G7" s="24" t="s">
        <v>58</v>
      </c>
      <c r="H7" s="30"/>
      <c r="I7" s="31"/>
    </row>
    <row r="8" spans="1:11" x14ac:dyDescent="0.45">
      <c r="A8" s="42">
        <v>6061</v>
      </c>
      <c r="B8" s="149" t="s">
        <v>182</v>
      </c>
      <c r="C8" s="82"/>
      <c r="D8" s="82"/>
      <c r="E8" s="82"/>
      <c r="G8" s="14"/>
      <c r="H8" s="14"/>
      <c r="I8" s="14"/>
      <c r="J8" s="14"/>
      <c r="K8" s="14"/>
    </row>
    <row r="9" spans="1:11" x14ac:dyDescent="0.45">
      <c r="A9" s="42">
        <v>6061</v>
      </c>
      <c r="B9" s="149" t="s">
        <v>183</v>
      </c>
      <c r="C9" s="82"/>
      <c r="D9" s="82"/>
      <c r="E9" s="82"/>
      <c r="G9" s="14"/>
      <c r="H9" s="14"/>
      <c r="I9" s="14"/>
      <c r="J9" s="14"/>
      <c r="K9" s="14"/>
    </row>
    <row r="10" spans="1:11" x14ac:dyDescent="0.45">
      <c r="A10" s="42">
        <v>6061</v>
      </c>
      <c r="B10" s="71" t="s">
        <v>181</v>
      </c>
      <c r="C10" s="82"/>
      <c r="D10" s="82"/>
      <c r="E10" s="82"/>
      <c r="G10" s="84" t="s">
        <v>141</v>
      </c>
      <c r="H10" s="28"/>
      <c r="I10" s="14"/>
      <c r="J10" s="14"/>
      <c r="K10" s="14"/>
    </row>
    <row r="11" spans="1:11" x14ac:dyDescent="0.45">
      <c r="A11" s="42">
        <v>6064</v>
      </c>
      <c r="B11" s="71" t="s">
        <v>34</v>
      </c>
      <c r="C11" s="82"/>
      <c r="D11" s="82"/>
      <c r="E11" s="82"/>
      <c r="G11" s="84" t="s">
        <v>59</v>
      </c>
      <c r="H11" s="29"/>
      <c r="I11" s="68" t="s">
        <v>60</v>
      </c>
      <c r="J11" s="67"/>
      <c r="K11" s="85"/>
    </row>
    <row r="12" spans="1:11" x14ac:dyDescent="0.45">
      <c r="A12" s="42">
        <v>6120</v>
      </c>
      <c r="B12" s="71" t="s">
        <v>32</v>
      </c>
      <c r="C12" s="82"/>
      <c r="D12" s="82"/>
      <c r="G12" s="84" t="s">
        <v>61</v>
      </c>
      <c r="H12" s="88"/>
      <c r="I12" s="14"/>
      <c r="J12" s="14"/>
      <c r="K12" s="14"/>
    </row>
    <row r="13" spans="1:11" x14ac:dyDescent="0.45">
      <c r="A13" s="42">
        <v>6130</v>
      </c>
      <c r="B13" s="71" t="s">
        <v>125</v>
      </c>
      <c r="C13" s="82"/>
      <c r="D13" s="82"/>
      <c r="E13" s="82"/>
      <c r="G13" s="14"/>
      <c r="H13" s="14"/>
      <c r="I13" s="14"/>
      <c r="J13" s="14"/>
      <c r="K13" s="14"/>
    </row>
    <row r="14" spans="1:11" x14ac:dyDescent="0.45">
      <c r="A14" s="42">
        <v>6130</v>
      </c>
      <c r="B14" s="71" t="s">
        <v>184</v>
      </c>
      <c r="C14" s="82"/>
      <c r="D14" s="82"/>
      <c r="E14" s="82"/>
      <c r="G14" s="14"/>
      <c r="H14" s="14"/>
      <c r="I14" s="14"/>
      <c r="J14" s="14"/>
      <c r="K14" s="14"/>
    </row>
    <row r="15" spans="1:11" x14ac:dyDescent="0.45">
      <c r="A15" s="42">
        <v>6130</v>
      </c>
      <c r="B15" s="71" t="s">
        <v>126</v>
      </c>
      <c r="C15" s="82"/>
      <c r="D15" s="82"/>
      <c r="E15" s="82"/>
      <c r="G15" s="14"/>
      <c r="H15" s="14"/>
      <c r="I15" s="14"/>
      <c r="J15" s="14"/>
      <c r="K15" s="14"/>
    </row>
    <row r="16" spans="1:11" x14ac:dyDescent="0.45">
      <c r="A16" s="42">
        <v>6150</v>
      </c>
      <c r="B16" s="71" t="s">
        <v>185</v>
      </c>
      <c r="C16" s="82"/>
      <c r="E16" s="82"/>
      <c r="G16" s="14"/>
      <c r="H16" s="14"/>
      <c r="I16" s="14"/>
      <c r="J16" s="14"/>
      <c r="K16" s="14"/>
    </row>
    <row r="17" spans="1:11" x14ac:dyDescent="0.45">
      <c r="A17" s="42">
        <v>6160</v>
      </c>
      <c r="B17" s="71" t="s">
        <v>117</v>
      </c>
      <c r="C17" s="82"/>
      <c r="D17" s="82"/>
      <c r="E17" s="82"/>
      <c r="G17" s="14"/>
      <c r="H17" s="14"/>
      <c r="I17" s="14"/>
      <c r="J17" s="14"/>
      <c r="K17" s="14"/>
    </row>
    <row r="18" spans="1:11" x14ac:dyDescent="0.45">
      <c r="A18" s="42">
        <v>6170</v>
      </c>
      <c r="B18" s="71" t="s">
        <v>186</v>
      </c>
      <c r="C18" s="82"/>
      <c r="D18" s="82"/>
      <c r="E18" s="82"/>
    </row>
    <row r="19" spans="1:11" x14ac:dyDescent="0.45">
      <c r="A19" s="42">
        <v>6226</v>
      </c>
      <c r="B19" s="71" t="s">
        <v>130</v>
      </c>
      <c r="C19" s="82"/>
      <c r="D19" s="82"/>
      <c r="E19" s="82"/>
    </row>
    <row r="20" spans="1:11" x14ac:dyDescent="0.45">
      <c r="A20" s="42">
        <v>6226</v>
      </c>
      <c r="B20" s="71" t="s">
        <v>187</v>
      </c>
      <c r="C20" s="82"/>
      <c r="D20" s="82"/>
      <c r="E20" s="15"/>
    </row>
    <row r="21" spans="1:11" x14ac:dyDescent="0.45">
      <c r="A21" s="42">
        <v>6230</v>
      </c>
      <c r="B21" s="71" t="s">
        <v>35</v>
      </c>
      <c r="C21" s="82"/>
      <c r="D21" s="82"/>
      <c r="E21" s="82"/>
    </row>
    <row r="22" spans="1:11" x14ac:dyDescent="0.45">
      <c r="A22" s="42">
        <v>6241</v>
      </c>
      <c r="B22" s="71" t="s">
        <v>122</v>
      </c>
      <c r="C22" s="82"/>
      <c r="D22" s="82"/>
      <c r="E22" s="15"/>
    </row>
    <row r="23" spans="1:11" x14ac:dyDescent="0.45">
      <c r="A23" s="42">
        <v>6242</v>
      </c>
      <c r="B23" s="71" t="s">
        <v>121</v>
      </c>
      <c r="C23" s="82"/>
      <c r="D23" s="82"/>
      <c r="E23" s="82"/>
    </row>
    <row r="24" spans="1:11" x14ac:dyDescent="0.45">
      <c r="A24" s="42">
        <v>6257</v>
      </c>
      <c r="B24" s="71" t="s">
        <v>189</v>
      </c>
      <c r="C24" s="82"/>
      <c r="D24" s="82"/>
      <c r="E24" s="15"/>
    </row>
    <row r="25" spans="1:11" x14ac:dyDescent="0.45">
      <c r="A25" s="42">
        <v>6260</v>
      </c>
      <c r="B25" s="71" t="s">
        <v>38</v>
      </c>
      <c r="C25" s="82"/>
      <c r="D25" s="82"/>
      <c r="E25" s="82"/>
    </row>
    <row r="26" spans="1:11" x14ac:dyDescent="0.45">
      <c r="A26" s="42">
        <v>6260</v>
      </c>
      <c r="B26" s="71" t="s">
        <v>188</v>
      </c>
      <c r="C26" s="82"/>
      <c r="D26" s="82"/>
      <c r="E26" s="15"/>
    </row>
    <row r="27" spans="1:11" x14ac:dyDescent="0.45">
      <c r="A27" s="42">
        <v>6270</v>
      </c>
      <c r="B27" s="71" t="s">
        <v>190</v>
      </c>
      <c r="C27" s="82"/>
      <c r="D27" s="82"/>
      <c r="E27" s="82"/>
    </row>
    <row r="28" spans="1:11" x14ac:dyDescent="0.45">
      <c r="A28" s="42">
        <v>6410</v>
      </c>
      <c r="B28" s="71" t="s">
        <v>44</v>
      </c>
      <c r="C28" s="82"/>
      <c r="D28" s="82"/>
      <c r="E28" s="15"/>
    </row>
    <row r="29" spans="1:11" x14ac:dyDescent="0.45">
      <c r="A29" s="42">
        <v>6450</v>
      </c>
      <c r="B29" s="71" t="s">
        <v>33</v>
      </c>
      <c r="C29" s="82"/>
      <c r="D29" s="82"/>
      <c r="E29" s="82"/>
    </row>
    <row r="30" spans="1:11" x14ac:dyDescent="0.45">
      <c r="A30" s="42">
        <v>6611</v>
      </c>
      <c r="B30" s="71" t="s">
        <v>31</v>
      </c>
      <c r="C30" s="82"/>
      <c r="D30" s="82"/>
      <c r="E30" s="15"/>
    </row>
    <row r="31" spans="1:11" x14ac:dyDescent="0.45">
      <c r="A31" s="42">
        <v>6810</v>
      </c>
      <c r="B31" s="71" t="s">
        <v>48</v>
      </c>
      <c r="C31" s="82"/>
      <c r="D31" s="82"/>
      <c r="E31" s="82"/>
    </row>
    <row r="32" spans="1:11" x14ac:dyDescent="0.45">
      <c r="C32" s="27">
        <f>SUM(C3:C22)</f>
        <v>0</v>
      </c>
      <c r="D32" s="27">
        <f>SUM(D3:D22)</f>
        <v>0</v>
      </c>
      <c r="E32" s="27">
        <f>SUM(E3:E19)</f>
        <v>0</v>
      </c>
    </row>
  </sheetData>
  <mergeCells count="1">
    <mergeCell ref="G1:I1"/>
  </mergeCells>
  <phoneticPr fontId="2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P60"/>
  <sheetViews>
    <sheetView tabSelected="1" zoomScale="55" zoomScaleNormal="55" workbookViewId="0">
      <selection activeCell="Q15" sqref="Q15:AB20"/>
    </sheetView>
  </sheetViews>
  <sheetFormatPr baseColWidth="10" defaultRowHeight="14.25" x14ac:dyDescent="0.45"/>
  <cols>
    <col min="1" max="1" width="8.6640625" bestFit="1" customWidth="1"/>
    <col min="2" max="2" width="24.19921875" customWidth="1"/>
    <col min="3" max="3" width="14" customWidth="1"/>
    <col min="4" max="11" width="9.796875" bestFit="1" customWidth="1"/>
    <col min="12" max="12" width="10.06640625" bestFit="1" customWidth="1"/>
    <col min="13" max="13" width="9.796875" bestFit="1" customWidth="1"/>
    <col min="14" max="15" width="10.53125" bestFit="1" customWidth="1"/>
    <col min="16" max="16" width="10.86328125" bestFit="1" customWidth="1"/>
    <col min="17" max="22" width="10.53125" bestFit="1" customWidth="1"/>
    <col min="23" max="28" width="10.6640625" bestFit="1" customWidth="1"/>
    <col min="29" max="29" width="11.33203125" bestFit="1" customWidth="1"/>
    <col min="30" max="41" width="10.6640625" bestFit="1" customWidth="1"/>
    <col min="42" max="42" width="11.33203125" bestFit="1" customWidth="1"/>
  </cols>
  <sheetData>
    <row r="1" spans="1:42" ht="21" x14ac:dyDescent="0.65">
      <c r="A1" s="9"/>
      <c r="B1" s="9"/>
      <c r="C1" s="37" t="s">
        <v>86</v>
      </c>
      <c r="D1" s="221" t="s">
        <v>78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3"/>
      <c r="P1" s="36"/>
      <c r="Q1" s="220" t="s">
        <v>79</v>
      </c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 t="s">
        <v>80</v>
      </c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</row>
    <row r="2" spans="1:42" ht="17.649999999999999" x14ac:dyDescent="0.45">
      <c r="A2" s="5" t="s">
        <v>22</v>
      </c>
      <c r="B2" s="11" t="s">
        <v>29</v>
      </c>
      <c r="C2" s="38" t="s">
        <v>81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15</v>
      </c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5" t="s">
        <v>4</v>
      </c>
      <c r="R2" s="4" t="s">
        <v>5</v>
      </c>
      <c r="S2" s="4" t="s">
        <v>6</v>
      </c>
      <c r="T2" s="4" t="s">
        <v>7</v>
      </c>
      <c r="U2" s="4" t="s">
        <v>8</v>
      </c>
      <c r="V2" s="4" t="s">
        <v>9</v>
      </c>
      <c r="W2" s="4" t="s">
        <v>10</v>
      </c>
      <c r="X2" s="4" t="s">
        <v>15</v>
      </c>
      <c r="Y2" s="4" t="s">
        <v>16</v>
      </c>
      <c r="Z2" s="4" t="s">
        <v>17</v>
      </c>
      <c r="AA2" s="4" t="s">
        <v>18</v>
      </c>
      <c r="AB2" s="4" t="s">
        <v>19</v>
      </c>
      <c r="AC2" s="4" t="s">
        <v>20</v>
      </c>
      <c r="AD2" s="5" t="s">
        <v>4</v>
      </c>
      <c r="AE2" s="4" t="s">
        <v>5</v>
      </c>
      <c r="AF2" s="4" t="s">
        <v>6</v>
      </c>
      <c r="AG2" s="4" t="s">
        <v>7</v>
      </c>
      <c r="AH2" s="4" t="s">
        <v>8</v>
      </c>
      <c r="AI2" s="4" t="s">
        <v>9</v>
      </c>
      <c r="AJ2" s="4" t="s">
        <v>10</v>
      </c>
      <c r="AK2" s="4" t="s">
        <v>15</v>
      </c>
      <c r="AL2" s="4" t="s">
        <v>16</v>
      </c>
      <c r="AM2" s="4" t="s">
        <v>17</v>
      </c>
      <c r="AN2" s="4" t="s">
        <v>18</v>
      </c>
      <c r="AO2" s="4" t="s">
        <v>19</v>
      </c>
      <c r="AP2" s="4" t="s">
        <v>20</v>
      </c>
    </row>
    <row r="3" spans="1:42" x14ac:dyDescent="0.45">
      <c r="A3" s="6">
        <v>1010</v>
      </c>
      <c r="B3" s="1" t="s">
        <v>84</v>
      </c>
      <c r="C3" s="66"/>
      <c r="D3" s="6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3">
        <f>SUM(D3:O3)</f>
        <v>0</v>
      </c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13">
        <f t="shared" ref="AC3:AC5" si="0">SUM(Q3:AB3)</f>
        <v>0</v>
      </c>
      <c r="AD3" s="6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13">
        <f t="shared" ref="AP3:AP6" si="1">SUM(AD3:AO3)</f>
        <v>0</v>
      </c>
    </row>
    <row r="4" spans="1:42" x14ac:dyDescent="0.45">
      <c r="A4" s="6">
        <v>1640</v>
      </c>
      <c r="B4" s="1" t="s">
        <v>83</v>
      </c>
      <c r="C4" s="66"/>
      <c r="D4" s="6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3">
        <f t="shared" ref="P4:P9" si="2">SUM(D4:O4)</f>
        <v>0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13">
        <f t="shared" si="0"/>
        <v>0</v>
      </c>
      <c r="AD4" s="6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13">
        <f t="shared" si="1"/>
        <v>0</v>
      </c>
    </row>
    <row r="5" spans="1:42" x14ac:dyDescent="0.45">
      <c r="A5" s="6"/>
      <c r="B5" s="1" t="s">
        <v>77</v>
      </c>
      <c r="C5" s="39"/>
      <c r="D5" s="6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13">
        <f t="shared" si="2"/>
        <v>0</v>
      </c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13">
        <f t="shared" si="0"/>
        <v>0</v>
      </c>
      <c r="AD5" s="6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13">
        <f t="shared" si="1"/>
        <v>0</v>
      </c>
    </row>
    <row r="6" spans="1:42" x14ac:dyDescent="0.45">
      <c r="A6" s="6">
        <v>7071</v>
      </c>
      <c r="B6" s="1" t="s">
        <v>11</v>
      </c>
      <c r="C6" s="39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13">
        <f t="shared" si="2"/>
        <v>0</v>
      </c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13">
        <f>SUM(Q6:AB6)</f>
        <v>0</v>
      </c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13">
        <f t="shared" si="1"/>
        <v>0</v>
      </c>
    </row>
    <row r="7" spans="1:42" x14ac:dyDescent="0.45">
      <c r="A7" s="6">
        <v>7072</v>
      </c>
      <c r="B7" s="1" t="s">
        <v>12</v>
      </c>
      <c r="C7" s="39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3">
        <f t="shared" si="2"/>
        <v>0</v>
      </c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13">
        <f t="shared" ref="AC7:AC9" si="3">SUM(Q7:AB7)</f>
        <v>0</v>
      </c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13">
        <f t="shared" ref="AP7:AP9" si="4">SUM(AD7:AO7)</f>
        <v>0</v>
      </c>
    </row>
    <row r="8" spans="1:42" x14ac:dyDescent="0.45">
      <c r="A8" s="6">
        <v>7073</v>
      </c>
      <c r="B8" s="1" t="s">
        <v>13</v>
      </c>
      <c r="C8" s="3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13">
        <f t="shared" si="2"/>
        <v>0</v>
      </c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13">
        <f t="shared" si="3"/>
        <v>0</v>
      </c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13">
        <f t="shared" si="4"/>
        <v>0</v>
      </c>
    </row>
    <row r="9" spans="1:42" x14ac:dyDescent="0.45">
      <c r="A9" s="6">
        <v>7074</v>
      </c>
      <c r="B9" s="1" t="s">
        <v>14</v>
      </c>
      <c r="C9" s="39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13">
        <f t="shared" si="2"/>
        <v>0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13">
        <f t="shared" si="3"/>
        <v>0</v>
      </c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13">
        <f t="shared" si="4"/>
        <v>0</v>
      </c>
    </row>
    <row r="10" spans="1:42" x14ac:dyDescent="0.45">
      <c r="A10" s="3"/>
      <c r="B10" s="3" t="s">
        <v>20</v>
      </c>
      <c r="C10" s="40">
        <f>SUM(C3:C9)</f>
        <v>0</v>
      </c>
      <c r="D10" s="13">
        <f t="shared" ref="D10:O10" si="5">SUM(D6:D9)</f>
        <v>0</v>
      </c>
      <c r="E10" s="13">
        <f t="shared" si="5"/>
        <v>0</v>
      </c>
      <c r="F10" s="13">
        <f t="shared" si="5"/>
        <v>0</v>
      </c>
      <c r="G10" s="13">
        <f t="shared" si="5"/>
        <v>0</v>
      </c>
      <c r="H10" s="13">
        <f t="shared" si="5"/>
        <v>0</v>
      </c>
      <c r="I10" s="13">
        <f t="shared" si="5"/>
        <v>0</v>
      </c>
      <c r="J10" s="13">
        <f t="shared" si="5"/>
        <v>0</v>
      </c>
      <c r="K10" s="13">
        <f t="shared" si="5"/>
        <v>0</v>
      </c>
      <c r="L10" s="13">
        <f t="shared" si="5"/>
        <v>0</v>
      </c>
      <c r="M10" s="13">
        <f t="shared" si="5"/>
        <v>0</v>
      </c>
      <c r="N10" s="13">
        <f t="shared" si="5"/>
        <v>0</v>
      </c>
      <c r="O10" s="13">
        <f t="shared" si="5"/>
        <v>0</v>
      </c>
      <c r="P10" s="13">
        <f>SUM(P3:P9)</f>
        <v>0</v>
      </c>
      <c r="Q10" s="13">
        <f t="shared" ref="Q10:AP10" si="6">SUM(Q6:Q9)</f>
        <v>0</v>
      </c>
      <c r="R10" s="13">
        <f t="shared" si="6"/>
        <v>0</v>
      </c>
      <c r="S10" s="13">
        <f t="shared" si="6"/>
        <v>0</v>
      </c>
      <c r="T10" s="13">
        <f t="shared" si="6"/>
        <v>0</v>
      </c>
      <c r="U10" s="13">
        <f t="shared" si="6"/>
        <v>0</v>
      </c>
      <c r="V10" s="13">
        <f t="shared" si="6"/>
        <v>0</v>
      </c>
      <c r="W10" s="13">
        <f t="shared" si="6"/>
        <v>0</v>
      </c>
      <c r="X10" s="13">
        <f t="shared" si="6"/>
        <v>0</v>
      </c>
      <c r="Y10" s="13">
        <f t="shared" si="6"/>
        <v>0</v>
      </c>
      <c r="Z10" s="13">
        <f t="shared" si="6"/>
        <v>0</v>
      </c>
      <c r="AA10" s="13">
        <f t="shared" si="6"/>
        <v>0</v>
      </c>
      <c r="AB10" s="13">
        <f t="shared" si="6"/>
        <v>0</v>
      </c>
      <c r="AC10" s="13">
        <f t="shared" si="6"/>
        <v>0</v>
      </c>
      <c r="AD10" s="13">
        <f t="shared" si="6"/>
        <v>0</v>
      </c>
      <c r="AE10" s="13">
        <f t="shared" si="6"/>
        <v>0</v>
      </c>
      <c r="AF10" s="13">
        <f t="shared" si="6"/>
        <v>0</v>
      </c>
      <c r="AG10" s="13">
        <f t="shared" si="6"/>
        <v>0</v>
      </c>
      <c r="AH10" s="13">
        <f t="shared" si="6"/>
        <v>0</v>
      </c>
      <c r="AI10" s="13">
        <f t="shared" si="6"/>
        <v>0</v>
      </c>
      <c r="AJ10" s="13">
        <f t="shared" si="6"/>
        <v>0</v>
      </c>
      <c r="AK10" s="13">
        <f t="shared" si="6"/>
        <v>0</v>
      </c>
      <c r="AL10" s="13">
        <f t="shared" si="6"/>
        <v>0</v>
      </c>
      <c r="AM10" s="13">
        <f t="shared" si="6"/>
        <v>0</v>
      </c>
      <c r="AN10" s="13">
        <f t="shared" si="6"/>
        <v>0</v>
      </c>
      <c r="AO10" s="13">
        <f t="shared" si="6"/>
        <v>0</v>
      </c>
      <c r="AP10" s="13">
        <f t="shared" si="6"/>
        <v>0</v>
      </c>
    </row>
    <row r="11" spans="1:42" x14ac:dyDescent="0.4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ht="26.25" x14ac:dyDescent="0.45">
      <c r="A12" s="5" t="s">
        <v>22</v>
      </c>
      <c r="B12" s="11" t="s">
        <v>30</v>
      </c>
      <c r="C12" s="38" t="s">
        <v>82</v>
      </c>
      <c r="D12" s="5" t="s">
        <v>4</v>
      </c>
      <c r="E12" s="4" t="s">
        <v>5</v>
      </c>
      <c r="F12" s="4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4" t="s">
        <v>15</v>
      </c>
      <c r="L12" s="4" t="s">
        <v>16</v>
      </c>
      <c r="M12" s="4" t="s">
        <v>17</v>
      </c>
      <c r="N12" s="4" t="s">
        <v>18</v>
      </c>
      <c r="O12" s="4" t="s">
        <v>19</v>
      </c>
      <c r="P12" s="4" t="s">
        <v>20</v>
      </c>
      <c r="Q12" s="5" t="s">
        <v>4</v>
      </c>
      <c r="R12" s="5" t="s">
        <v>5</v>
      </c>
      <c r="S12" s="5" t="s">
        <v>6</v>
      </c>
      <c r="T12" s="5" t="s">
        <v>7</v>
      </c>
      <c r="U12" s="5" t="s">
        <v>8</v>
      </c>
      <c r="V12" s="5" t="s">
        <v>9</v>
      </c>
      <c r="W12" s="5" t="s">
        <v>10</v>
      </c>
      <c r="X12" s="5" t="s">
        <v>15</v>
      </c>
      <c r="Y12" s="5" t="s">
        <v>16</v>
      </c>
      <c r="Z12" s="5" t="s">
        <v>17</v>
      </c>
      <c r="AA12" s="5" t="s">
        <v>18</v>
      </c>
      <c r="AB12" s="5" t="s">
        <v>19</v>
      </c>
      <c r="AC12" s="4" t="s">
        <v>20</v>
      </c>
      <c r="AD12" s="5" t="s">
        <v>4</v>
      </c>
      <c r="AE12" s="4" t="s">
        <v>5</v>
      </c>
      <c r="AF12" s="4" t="s">
        <v>6</v>
      </c>
      <c r="AG12" s="4" t="s">
        <v>7</v>
      </c>
      <c r="AH12" s="4" t="s">
        <v>8</v>
      </c>
      <c r="AI12" s="4" t="s">
        <v>9</v>
      </c>
      <c r="AJ12" s="4" t="s">
        <v>10</v>
      </c>
      <c r="AK12" s="4" t="s">
        <v>15</v>
      </c>
      <c r="AL12" s="4" t="s">
        <v>16</v>
      </c>
      <c r="AM12" s="4" t="s">
        <v>17</v>
      </c>
      <c r="AN12" s="4" t="s">
        <v>18</v>
      </c>
      <c r="AO12" s="4" t="s">
        <v>19</v>
      </c>
      <c r="AP12" s="4" t="s">
        <v>20</v>
      </c>
    </row>
    <row r="13" spans="1:42" x14ac:dyDescent="0.45">
      <c r="A13" s="86">
        <v>2030</v>
      </c>
      <c r="B13" s="1" t="s">
        <v>128</v>
      </c>
      <c r="C13" s="6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3">
        <f t="shared" ref="P13:P46" si="7">SUM(D13:O13)</f>
        <v>0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13">
        <f t="shared" ref="AC13:AC46" si="8">SUM(Q13:AB13)</f>
        <v>0</v>
      </c>
      <c r="AD13" s="6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13">
        <f t="shared" ref="AP13:AP46" si="9">SUM(AD13:AO13)</f>
        <v>0</v>
      </c>
    </row>
    <row r="14" spans="1:42" x14ac:dyDescent="0.45">
      <c r="A14" s="6">
        <v>2135</v>
      </c>
      <c r="B14" s="1" t="s">
        <v>129</v>
      </c>
      <c r="C14" s="6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13">
        <f t="shared" si="7"/>
        <v>0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13">
        <f t="shared" si="8"/>
        <v>0</v>
      </c>
      <c r="AD14" s="12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13">
        <f t="shared" si="9"/>
        <v>0</v>
      </c>
    </row>
    <row r="15" spans="1:42" x14ac:dyDescent="0.45">
      <c r="A15" s="6">
        <v>2182</v>
      </c>
      <c r="B15" s="1" t="s">
        <v>85</v>
      </c>
      <c r="C15" s="6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3">
        <f t="shared" si="7"/>
        <v>0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13">
        <f t="shared" si="8"/>
        <v>0</v>
      </c>
      <c r="AD15" s="12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13">
        <f t="shared" si="9"/>
        <v>0</v>
      </c>
    </row>
    <row r="16" spans="1:42" x14ac:dyDescent="0.45">
      <c r="A16" s="6"/>
      <c r="B16" s="1" t="s">
        <v>77</v>
      </c>
      <c r="C16" s="39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3">
        <f t="shared" si="7"/>
        <v>0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13">
        <f t="shared" si="8"/>
        <v>0</v>
      </c>
      <c r="AD16" s="12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13">
        <f t="shared" si="9"/>
        <v>0</v>
      </c>
    </row>
    <row r="17" spans="1:42" x14ac:dyDescent="0.45">
      <c r="A17" s="6">
        <v>1610</v>
      </c>
      <c r="B17" s="1" t="s">
        <v>39</v>
      </c>
      <c r="C17" s="38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13">
        <f t="shared" si="7"/>
        <v>0</v>
      </c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3">
        <f t="shared" si="8"/>
        <v>0</v>
      </c>
      <c r="AD17" s="90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3">
        <f t="shared" si="9"/>
        <v>0</v>
      </c>
    </row>
    <row r="18" spans="1:42" x14ac:dyDescent="0.45">
      <c r="B18" s="48" t="s">
        <v>140</v>
      </c>
      <c r="C18" s="38"/>
      <c r="D18" s="25"/>
      <c r="E18" s="25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>
        <f t="shared" si="7"/>
        <v>0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13">
        <f t="shared" si="8"/>
        <v>0</v>
      </c>
      <c r="AD18" s="127"/>
      <c r="AE18" s="25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3">
        <f t="shared" si="9"/>
        <v>0</v>
      </c>
    </row>
    <row r="19" spans="1:42" x14ac:dyDescent="0.45">
      <c r="A19" s="42">
        <v>6071</v>
      </c>
      <c r="B19" s="83" t="s">
        <v>135</v>
      </c>
      <c r="C19" s="38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3">
        <f t="shared" si="7"/>
        <v>0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13">
        <f t="shared" si="8"/>
        <v>0</v>
      </c>
      <c r="AD19" s="127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13">
        <f t="shared" si="9"/>
        <v>0</v>
      </c>
    </row>
    <row r="20" spans="1:42" x14ac:dyDescent="0.45">
      <c r="A20" s="42">
        <v>6072</v>
      </c>
      <c r="B20" s="83" t="s">
        <v>136</v>
      </c>
      <c r="C20" s="3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3">
        <f t="shared" si="7"/>
        <v>0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13">
        <f t="shared" si="8"/>
        <v>0</v>
      </c>
      <c r="AD20" s="127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13">
        <f t="shared" si="9"/>
        <v>0</v>
      </c>
    </row>
    <row r="21" spans="1:42" x14ac:dyDescent="0.45">
      <c r="A21" s="42">
        <v>6073</v>
      </c>
      <c r="B21" s="83" t="s">
        <v>137</v>
      </c>
      <c r="C21" s="38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3">
        <f t="shared" si="7"/>
        <v>0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13">
        <f t="shared" si="8"/>
        <v>0</v>
      </c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13">
        <f t="shared" si="9"/>
        <v>0</v>
      </c>
    </row>
    <row r="22" spans="1:42" x14ac:dyDescent="0.45">
      <c r="A22" s="42">
        <v>6074</v>
      </c>
      <c r="B22" s="83" t="s">
        <v>138</v>
      </c>
      <c r="C22" s="38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3">
        <f t="shared" si="7"/>
        <v>0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13">
        <f t="shared" si="8"/>
        <v>0</v>
      </c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13">
        <f t="shared" si="9"/>
        <v>0</v>
      </c>
    </row>
    <row r="23" spans="1:42" x14ac:dyDescent="0.45">
      <c r="A23" s="63"/>
      <c r="B23" s="48" t="s">
        <v>120</v>
      </c>
      <c r="C23" s="3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3">
        <f t="shared" si="7"/>
        <v>0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13">
        <f t="shared" si="8"/>
        <v>0</v>
      </c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13">
        <f t="shared" si="9"/>
        <v>0</v>
      </c>
    </row>
    <row r="24" spans="1:42" x14ac:dyDescent="0.45">
      <c r="A24" s="42">
        <v>6061</v>
      </c>
      <c r="B24" s="149" t="s">
        <v>182</v>
      </c>
      <c r="C24" s="38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13">
        <f t="shared" si="7"/>
        <v>0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13">
        <f t="shared" si="8"/>
        <v>0</v>
      </c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13">
        <f t="shared" si="9"/>
        <v>0</v>
      </c>
    </row>
    <row r="25" spans="1:42" x14ac:dyDescent="0.45">
      <c r="A25" s="42">
        <v>6061</v>
      </c>
      <c r="B25" s="149" t="s">
        <v>183</v>
      </c>
      <c r="C25" s="38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13">
        <f t="shared" si="7"/>
        <v>0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13">
        <f t="shared" si="8"/>
        <v>0</v>
      </c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13">
        <f t="shared" si="9"/>
        <v>0</v>
      </c>
    </row>
    <row r="26" spans="1:42" x14ac:dyDescent="0.45">
      <c r="A26" s="42">
        <v>6061</v>
      </c>
      <c r="B26" s="71" t="s">
        <v>181</v>
      </c>
      <c r="C26" s="38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13">
        <f t="shared" si="7"/>
        <v>0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13">
        <f t="shared" si="8"/>
        <v>0</v>
      </c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13">
        <f t="shared" si="9"/>
        <v>0</v>
      </c>
    </row>
    <row r="27" spans="1:42" x14ac:dyDescent="0.45">
      <c r="A27" s="42">
        <v>6064</v>
      </c>
      <c r="B27" s="71" t="s">
        <v>34</v>
      </c>
      <c r="C27" s="38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13">
        <f t="shared" si="7"/>
        <v>0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13">
        <f t="shared" si="8"/>
        <v>0</v>
      </c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13">
        <f t="shared" si="9"/>
        <v>0</v>
      </c>
    </row>
    <row r="28" spans="1:42" x14ac:dyDescent="0.45">
      <c r="A28" s="42">
        <v>6120</v>
      </c>
      <c r="B28" s="71" t="s">
        <v>32</v>
      </c>
      <c r="C28" s="38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13">
        <f t="shared" si="7"/>
        <v>0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13">
        <f t="shared" si="8"/>
        <v>0</v>
      </c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13">
        <f t="shared" si="9"/>
        <v>0</v>
      </c>
    </row>
    <row r="29" spans="1:42" x14ac:dyDescent="0.45">
      <c r="A29" s="42">
        <v>6130</v>
      </c>
      <c r="B29" s="71" t="s">
        <v>125</v>
      </c>
      <c r="C29" s="38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3">
        <f t="shared" si="7"/>
        <v>0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13">
        <f t="shared" si="8"/>
        <v>0</v>
      </c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13">
        <f t="shared" si="9"/>
        <v>0</v>
      </c>
    </row>
    <row r="30" spans="1:42" x14ac:dyDescent="0.45">
      <c r="A30" s="42">
        <v>6130</v>
      </c>
      <c r="B30" s="71" t="s">
        <v>184</v>
      </c>
      <c r="C30" s="38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3">
        <f t="shared" si="7"/>
        <v>0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13">
        <f t="shared" si="8"/>
        <v>0</v>
      </c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13">
        <f t="shared" si="9"/>
        <v>0</v>
      </c>
    </row>
    <row r="31" spans="1:42" x14ac:dyDescent="0.45">
      <c r="A31" s="42">
        <v>6130</v>
      </c>
      <c r="B31" s="71" t="s">
        <v>126</v>
      </c>
      <c r="C31" s="38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13">
        <f t="shared" si="7"/>
        <v>0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13">
        <f t="shared" si="8"/>
        <v>0</v>
      </c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13">
        <f t="shared" si="9"/>
        <v>0</v>
      </c>
    </row>
    <row r="32" spans="1:42" x14ac:dyDescent="0.45">
      <c r="A32" s="42">
        <v>6150</v>
      </c>
      <c r="B32" s="71" t="s">
        <v>185</v>
      </c>
      <c r="C32" s="38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3">
        <f t="shared" si="7"/>
        <v>0</v>
      </c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13">
        <f t="shared" si="8"/>
        <v>0</v>
      </c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13">
        <f t="shared" si="9"/>
        <v>0</v>
      </c>
    </row>
    <row r="33" spans="1:42" x14ac:dyDescent="0.45">
      <c r="A33" s="42">
        <v>6160</v>
      </c>
      <c r="B33" s="71" t="s">
        <v>117</v>
      </c>
      <c r="C33" s="3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3">
        <f t="shared" si="7"/>
        <v>0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13">
        <f t="shared" si="8"/>
        <v>0</v>
      </c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13">
        <f t="shared" si="9"/>
        <v>0</v>
      </c>
    </row>
    <row r="34" spans="1:42" x14ac:dyDescent="0.45">
      <c r="A34" s="42">
        <v>6170</v>
      </c>
      <c r="B34" s="71" t="s">
        <v>186</v>
      </c>
      <c r="C34" s="3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13">
        <f t="shared" si="7"/>
        <v>0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13">
        <f t="shared" si="8"/>
        <v>0</v>
      </c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13">
        <f t="shared" si="9"/>
        <v>0</v>
      </c>
    </row>
    <row r="35" spans="1:42" x14ac:dyDescent="0.45">
      <c r="A35" s="42">
        <v>6226</v>
      </c>
      <c r="B35" s="71" t="s">
        <v>130</v>
      </c>
      <c r="C35" s="3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13">
        <f t="shared" si="7"/>
        <v>0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13">
        <f t="shared" si="8"/>
        <v>0</v>
      </c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13">
        <f t="shared" si="9"/>
        <v>0</v>
      </c>
    </row>
    <row r="36" spans="1:42" x14ac:dyDescent="0.45">
      <c r="A36" s="42">
        <v>6226</v>
      </c>
      <c r="B36" s="71" t="s">
        <v>187</v>
      </c>
      <c r="C36" s="3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3">
        <f t="shared" si="7"/>
        <v>0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13">
        <f t="shared" si="8"/>
        <v>0</v>
      </c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13">
        <f t="shared" si="9"/>
        <v>0</v>
      </c>
    </row>
    <row r="37" spans="1:42" x14ac:dyDescent="0.45">
      <c r="A37" s="42">
        <v>6230</v>
      </c>
      <c r="B37" s="71" t="s">
        <v>35</v>
      </c>
      <c r="C37" s="3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13">
        <f t="shared" si="7"/>
        <v>0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13">
        <f t="shared" si="8"/>
        <v>0</v>
      </c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13">
        <f t="shared" si="9"/>
        <v>0</v>
      </c>
    </row>
    <row r="38" spans="1:42" x14ac:dyDescent="0.45">
      <c r="A38" s="42">
        <v>6241</v>
      </c>
      <c r="B38" s="71" t="s">
        <v>122</v>
      </c>
      <c r="C38" s="38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13">
        <f t="shared" si="7"/>
        <v>0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13">
        <f t="shared" si="8"/>
        <v>0</v>
      </c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13">
        <f t="shared" si="9"/>
        <v>0</v>
      </c>
    </row>
    <row r="39" spans="1:42" x14ac:dyDescent="0.45">
      <c r="A39" s="42">
        <v>6242</v>
      </c>
      <c r="B39" s="71" t="s">
        <v>121</v>
      </c>
      <c r="C39" s="38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13">
        <f t="shared" si="7"/>
        <v>0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13">
        <f t="shared" si="8"/>
        <v>0</v>
      </c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13">
        <f t="shared" si="9"/>
        <v>0</v>
      </c>
    </row>
    <row r="40" spans="1:42" x14ac:dyDescent="0.45">
      <c r="A40" s="42">
        <v>6257</v>
      </c>
      <c r="B40" s="71" t="s">
        <v>189</v>
      </c>
      <c r="C40" s="38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13">
        <f t="shared" si="7"/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13">
        <f t="shared" si="8"/>
        <v>0</v>
      </c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13">
        <f t="shared" si="9"/>
        <v>0</v>
      </c>
    </row>
    <row r="41" spans="1:42" x14ac:dyDescent="0.45">
      <c r="A41" s="42">
        <v>6260</v>
      </c>
      <c r="B41" s="71" t="s">
        <v>38</v>
      </c>
      <c r="C41" s="38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13">
        <f t="shared" si="7"/>
        <v>0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13">
        <f t="shared" si="8"/>
        <v>0</v>
      </c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13">
        <f t="shared" si="9"/>
        <v>0</v>
      </c>
    </row>
    <row r="42" spans="1:42" x14ac:dyDescent="0.45">
      <c r="A42" s="42">
        <v>6260</v>
      </c>
      <c r="B42" s="71" t="s">
        <v>188</v>
      </c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3">
        <f t="shared" si="7"/>
        <v>0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13">
        <f t="shared" si="8"/>
        <v>0</v>
      </c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13">
        <f t="shared" si="9"/>
        <v>0</v>
      </c>
    </row>
    <row r="43" spans="1:42" x14ac:dyDescent="0.45">
      <c r="A43" s="42">
        <v>6270</v>
      </c>
      <c r="B43" s="71" t="s">
        <v>190</v>
      </c>
      <c r="C43" s="3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3">
        <f t="shared" si="7"/>
        <v>0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13">
        <f t="shared" si="8"/>
        <v>0</v>
      </c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13">
        <f t="shared" si="9"/>
        <v>0</v>
      </c>
    </row>
    <row r="44" spans="1:42" x14ac:dyDescent="0.45">
      <c r="A44" s="42">
        <v>6410</v>
      </c>
      <c r="B44" s="71" t="s">
        <v>44</v>
      </c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3">
        <f t="shared" si="7"/>
        <v>0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13">
        <f t="shared" si="8"/>
        <v>0</v>
      </c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13">
        <f t="shared" si="9"/>
        <v>0</v>
      </c>
    </row>
    <row r="45" spans="1:42" x14ac:dyDescent="0.45">
      <c r="A45" s="42">
        <v>6450</v>
      </c>
      <c r="B45" s="71" t="s">
        <v>33</v>
      </c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3">
        <f t="shared" si="7"/>
        <v>0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13">
        <f t="shared" si="8"/>
        <v>0</v>
      </c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13">
        <f t="shared" si="9"/>
        <v>0</v>
      </c>
    </row>
    <row r="46" spans="1:42" x14ac:dyDescent="0.45">
      <c r="A46" s="42">
        <v>6611</v>
      </c>
      <c r="B46" s="71" t="s">
        <v>31</v>
      </c>
      <c r="C46" s="3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3">
        <f t="shared" si="7"/>
        <v>0</v>
      </c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13">
        <f t="shared" si="8"/>
        <v>0</v>
      </c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13">
        <f t="shared" si="9"/>
        <v>0</v>
      </c>
    </row>
    <row r="47" spans="1:42" x14ac:dyDescent="0.45">
      <c r="A47" s="3"/>
      <c r="B47" s="3" t="s">
        <v>20</v>
      </c>
      <c r="C47" s="49">
        <f>SUM(C13:C46)</f>
        <v>0</v>
      </c>
      <c r="D47" s="13">
        <f>SUM(D17:D46)</f>
        <v>0</v>
      </c>
      <c r="E47" s="13">
        <f>SUM(E17:E46)</f>
        <v>0</v>
      </c>
      <c r="F47" s="13">
        <f>SUM(F17:F46)</f>
        <v>0</v>
      </c>
      <c r="G47" s="13">
        <f>SUM(G17:G46)</f>
        <v>0</v>
      </c>
      <c r="H47" s="13">
        <f>SUM(H17:H46)</f>
        <v>0</v>
      </c>
      <c r="I47" s="13">
        <f>SUM(I17:I46)</f>
        <v>0</v>
      </c>
      <c r="J47" s="13">
        <f>SUM(J17:J46)</f>
        <v>0</v>
      </c>
      <c r="K47" s="13">
        <f>SUM(K17:K46)</f>
        <v>0</v>
      </c>
      <c r="L47" s="13">
        <f>SUM(L17:L46)</f>
        <v>0</v>
      </c>
      <c r="M47" s="13">
        <f>SUM(M17:M46)</f>
        <v>0</v>
      </c>
      <c r="N47" s="13">
        <f>SUM(N17:N46)</f>
        <v>0</v>
      </c>
      <c r="O47" s="13">
        <f>SUM(O17:O46)</f>
        <v>0</v>
      </c>
      <c r="P47" s="13">
        <f>SUM(P17:P46)</f>
        <v>0</v>
      </c>
      <c r="Q47" s="13">
        <f>SUM(Q17:Q46)</f>
        <v>0</v>
      </c>
      <c r="R47" s="13">
        <f>SUM(R17:R46)</f>
        <v>0</v>
      </c>
      <c r="S47" s="13">
        <f>SUM(S17:S46)</f>
        <v>0</v>
      </c>
      <c r="T47" s="13">
        <f>SUM(T17:T46)</f>
        <v>0</v>
      </c>
      <c r="U47" s="13">
        <f>SUM(U17:U46)</f>
        <v>0</v>
      </c>
      <c r="V47" s="13">
        <f>SUM(V17:V46)</f>
        <v>0</v>
      </c>
      <c r="W47" s="13">
        <f>SUM(W17:W46)</f>
        <v>0</v>
      </c>
      <c r="X47" s="13">
        <f>SUM(X17:X46)</f>
        <v>0</v>
      </c>
      <c r="Y47" s="13">
        <f>SUM(Y17:Y46)</f>
        <v>0</v>
      </c>
      <c r="Z47" s="13">
        <f>SUM(Z17:Z46)</f>
        <v>0</v>
      </c>
      <c r="AA47" s="13">
        <f>SUM(AA17:AA46)</f>
        <v>0</v>
      </c>
      <c r="AB47" s="13">
        <f>SUM(AB17:AB46)</f>
        <v>0</v>
      </c>
      <c r="AC47" s="13">
        <f>SUM(AC17:AC46)</f>
        <v>0</v>
      </c>
      <c r="AD47" s="13">
        <f>SUM(AD17:AD46)</f>
        <v>0</v>
      </c>
      <c r="AE47" s="13">
        <f>SUM(AE17:AE46)</f>
        <v>0</v>
      </c>
      <c r="AF47" s="13">
        <f>SUM(AF17:AF46)</f>
        <v>0</v>
      </c>
      <c r="AG47" s="13">
        <f>SUM(AG17:AG46)</f>
        <v>0</v>
      </c>
      <c r="AH47" s="13">
        <f>SUM(AH17:AH46)</f>
        <v>0</v>
      </c>
      <c r="AI47" s="13">
        <f>SUM(AI17:AI46)</f>
        <v>0</v>
      </c>
      <c r="AJ47" s="13">
        <f>SUM(AJ17:AJ46)</f>
        <v>0</v>
      </c>
      <c r="AK47" s="13">
        <f>SUM(AK17:AK46)</f>
        <v>0</v>
      </c>
      <c r="AL47" s="13">
        <f>SUM(AL17:AL46)</f>
        <v>0</v>
      </c>
      <c r="AM47" s="13">
        <f>SUM(AM17:AM46)</f>
        <v>0</v>
      </c>
      <c r="AN47" s="13">
        <f>SUM(AN17:AN46)</f>
        <v>0</v>
      </c>
      <c r="AO47" s="13">
        <f>SUM(AO17:AO46)</f>
        <v>0</v>
      </c>
      <c r="AP47" s="13">
        <f>SUM(AP17:AP46)</f>
        <v>0</v>
      </c>
    </row>
    <row r="48" spans="1:42" s="234" customFormat="1" x14ac:dyDescent="0.45">
      <c r="A48" s="231"/>
      <c r="B48" s="231"/>
      <c r="C48" s="232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</row>
    <row r="49" spans="1:42" s="234" customFormat="1" x14ac:dyDescent="0.45">
      <c r="B49" s="231" t="s">
        <v>253</v>
      </c>
      <c r="C49" s="232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</row>
    <row r="50" spans="1:42" s="234" customFormat="1" ht="26.25" x14ac:dyDescent="0.45">
      <c r="A50" s="239">
        <v>44571</v>
      </c>
      <c r="B50" s="240" t="s">
        <v>255</v>
      </c>
      <c r="C50" s="38" t="s">
        <v>82</v>
      </c>
      <c r="D50" s="5" t="s">
        <v>4</v>
      </c>
      <c r="E50" s="4" t="s">
        <v>5</v>
      </c>
      <c r="F50" s="4" t="s">
        <v>6</v>
      </c>
      <c r="G50" s="4" t="s">
        <v>7</v>
      </c>
      <c r="H50" s="4" t="s">
        <v>8</v>
      </c>
      <c r="I50" s="4" t="s">
        <v>9</v>
      </c>
      <c r="J50" s="4" t="s">
        <v>10</v>
      </c>
      <c r="K50" s="4" t="s">
        <v>15</v>
      </c>
      <c r="L50" s="4" t="s">
        <v>16</v>
      </c>
      <c r="M50" s="4" t="s">
        <v>17</v>
      </c>
      <c r="N50" s="4" t="s">
        <v>18</v>
      </c>
      <c r="O50" s="4" t="s">
        <v>19</v>
      </c>
      <c r="P50" s="4" t="s">
        <v>20</v>
      </c>
      <c r="Q50" s="5" t="s">
        <v>4</v>
      </c>
      <c r="R50" s="5" t="s">
        <v>5</v>
      </c>
      <c r="S50" s="5" t="s">
        <v>6</v>
      </c>
      <c r="T50" s="5" t="s">
        <v>7</v>
      </c>
      <c r="U50" s="5" t="s">
        <v>8</v>
      </c>
      <c r="V50" s="5" t="s">
        <v>9</v>
      </c>
      <c r="W50" s="5" t="s">
        <v>10</v>
      </c>
      <c r="X50" s="5" t="s">
        <v>15</v>
      </c>
      <c r="Y50" s="5" t="s">
        <v>16</v>
      </c>
      <c r="Z50" s="5" t="s">
        <v>17</v>
      </c>
      <c r="AA50" s="5" t="s">
        <v>18</v>
      </c>
      <c r="AB50" s="5" t="s">
        <v>19</v>
      </c>
      <c r="AC50" s="4" t="s">
        <v>20</v>
      </c>
      <c r="AD50" s="5" t="s">
        <v>4</v>
      </c>
      <c r="AE50" s="4" t="s">
        <v>5</v>
      </c>
      <c r="AF50" s="4" t="s">
        <v>6</v>
      </c>
      <c r="AG50" s="4" t="s">
        <v>7</v>
      </c>
      <c r="AH50" s="4" t="s">
        <v>8</v>
      </c>
      <c r="AI50" s="4" t="s">
        <v>9</v>
      </c>
      <c r="AJ50" s="4" t="s">
        <v>10</v>
      </c>
      <c r="AK50" s="4" t="s">
        <v>15</v>
      </c>
      <c r="AL50" s="4" t="s">
        <v>16</v>
      </c>
      <c r="AM50" s="4" t="s">
        <v>17</v>
      </c>
      <c r="AN50" s="4" t="s">
        <v>18</v>
      </c>
      <c r="AO50" s="4" t="s">
        <v>19</v>
      </c>
      <c r="AP50" s="4" t="s">
        <v>20</v>
      </c>
    </row>
    <row r="51" spans="1:42" s="234" customFormat="1" x14ac:dyDescent="0.45">
      <c r="A51" s="235">
        <v>44562</v>
      </c>
      <c r="B51" s="236" t="s">
        <v>254</v>
      </c>
      <c r="C51" s="237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</row>
    <row r="52" spans="1:42" s="234" customFormat="1" x14ac:dyDescent="0.45">
      <c r="A52" s="235">
        <v>44566</v>
      </c>
      <c r="B52" s="236" t="s">
        <v>256</v>
      </c>
      <c r="C52" s="237"/>
      <c r="D52" s="238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</row>
    <row r="53" spans="1:42" s="234" customFormat="1" x14ac:dyDescent="0.45">
      <c r="A53" s="235">
        <v>44551</v>
      </c>
      <c r="B53" s="236" t="s">
        <v>257</v>
      </c>
      <c r="C53" s="237"/>
      <c r="D53" s="238"/>
      <c r="E53" s="238"/>
      <c r="F53" s="238"/>
      <c r="G53" s="238"/>
      <c r="H53" s="238"/>
      <c r="I53" s="238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</row>
    <row r="54" spans="1:42" x14ac:dyDescent="0.4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 spans="1:42" ht="17.649999999999999" x14ac:dyDescent="0.45">
      <c r="A55" s="5"/>
      <c r="B55" s="11" t="s">
        <v>36</v>
      </c>
      <c r="C55" s="38"/>
      <c r="D55" s="5" t="s">
        <v>4</v>
      </c>
      <c r="E55" s="4" t="s">
        <v>5</v>
      </c>
      <c r="F55" s="4" t="s">
        <v>6</v>
      </c>
      <c r="G55" s="4" t="s">
        <v>7</v>
      </c>
      <c r="H55" s="4" t="s">
        <v>8</v>
      </c>
      <c r="I55" s="4" t="s">
        <v>9</v>
      </c>
      <c r="J55" s="4" t="s">
        <v>10</v>
      </c>
      <c r="K55" s="4" t="s">
        <v>15</v>
      </c>
      <c r="L55" s="4" t="s">
        <v>16</v>
      </c>
      <c r="M55" s="4" t="s">
        <v>17</v>
      </c>
      <c r="N55" s="4" t="s">
        <v>18</v>
      </c>
      <c r="O55" s="4" t="s">
        <v>19</v>
      </c>
      <c r="P55" s="4" t="s">
        <v>20</v>
      </c>
      <c r="Q55" s="5" t="s">
        <v>4</v>
      </c>
      <c r="R55" s="4" t="s">
        <v>5</v>
      </c>
      <c r="S55" s="4" t="s">
        <v>6</v>
      </c>
      <c r="T55" s="4" t="s">
        <v>7</v>
      </c>
      <c r="U55" s="4" t="s">
        <v>8</v>
      </c>
      <c r="V55" s="4" t="s">
        <v>9</v>
      </c>
      <c r="W55" s="4" t="s">
        <v>10</v>
      </c>
      <c r="X55" s="4" t="s">
        <v>15</v>
      </c>
      <c r="Y55" s="4" t="s">
        <v>16</v>
      </c>
      <c r="Z55" s="4" t="s">
        <v>17</v>
      </c>
      <c r="AA55" s="4" t="s">
        <v>18</v>
      </c>
      <c r="AB55" s="4" t="s">
        <v>19</v>
      </c>
      <c r="AC55" s="4" t="s">
        <v>20</v>
      </c>
      <c r="AD55" s="5" t="s">
        <v>4</v>
      </c>
      <c r="AE55" s="4" t="s">
        <v>5</v>
      </c>
      <c r="AF55" s="4" t="s">
        <v>6</v>
      </c>
      <c r="AG55" s="4" t="s">
        <v>7</v>
      </c>
      <c r="AH55" s="4" t="s">
        <v>8</v>
      </c>
      <c r="AI55" s="4" t="s">
        <v>9</v>
      </c>
      <c r="AJ55" s="4" t="s">
        <v>10</v>
      </c>
      <c r="AK55" s="4" t="s">
        <v>15</v>
      </c>
      <c r="AL55" s="4" t="s">
        <v>16</v>
      </c>
      <c r="AM55" s="4" t="s">
        <v>17</v>
      </c>
      <c r="AN55" s="4" t="s">
        <v>18</v>
      </c>
      <c r="AO55" s="4" t="s">
        <v>19</v>
      </c>
      <c r="AP55" s="4" t="s">
        <v>20</v>
      </c>
    </row>
    <row r="56" spans="1:42" x14ac:dyDescent="0.45">
      <c r="A56" s="6"/>
      <c r="B56" s="1" t="s">
        <v>29</v>
      </c>
      <c r="C56" s="50">
        <f>C10</f>
        <v>0</v>
      </c>
      <c r="D56" s="25">
        <f>D10</f>
        <v>0</v>
      </c>
      <c r="E56" s="25">
        <f>E10</f>
        <v>0</v>
      </c>
      <c r="F56" s="25">
        <f>F10</f>
        <v>0</v>
      </c>
      <c r="G56" s="25">
        <f>G10</f>
        <v>0</v>
      </c>
      <c r="H56" s="25">
        <f>H10</f>
        <v>0</v>
      </c>
      <c r="I56" s="25">
        <f>I10</f>
        <v>0</v>
      </c>
      <c r="J56" s="25">
        <f>J10</f>
        <v>0</v>
      </c>
      <c r="K56" s="25">
        <f>K10</f>
        <v>0</v>
      </c>
      <c r="L56" s="25">
        <f>L10</f>
        <v>0</v>
      </c>
      <c r="M56" s="25">
        <f>M10</f>
        <v>0</v>
      </c>
      <c r="N56" s="25">
        <f>N10</f>
        <v>0</v>
      </c>
      <c r="O56" s="25">
        <f>O10</f>
        <v>0</v>
      </c>
      <c r="P56" s="13">
        <f>SUM(D56:O56)</f>
        <v>0</v>
      </c>
      <c r="Q56" s="25">
        <f>Q10</f>
        <v>0</v>
      </c>
      <c r="R56" s="25">
        <f>R10</f>
        <v>0</v>
      </c>
      <c r="S56" s="25">
        <f>S10</f>
        <v>0</v>
      </c>
      <c r="T56" s="25">
        <f>T10</f>
        <v>0</v>
      </c>
      <c r="U56" s="25">
        <f>U10</f>
        <v>0</v>
      </c>
      <c r="V56" s="25">
        <f>V10</f>
        <v>0</v>
      </c>
      <c r="W56" s="25">
        <f>W10</f>
        <v>0</v>
      </c>
      <c r="X56" s="25">
        <f>X10</f>
        <v>0</v>
      </c>
      <c r="Y56" s="25">
        <f>Y10</f>
        <v>0</v>
      </c>
      <c r="Z56" s="25">
        <f>Z10</f>
        <v>0</v>
      </c>
      <c r="AA56" s="25">
        <f>AA10</f>
        <v>0</v>
      </c>
      <c r="AB56" s="25">
        <f>AB10</f>
        <v>0</v>
      </c>
      <c r="AC56" s="13">
        <f>SUM(Q56:AB56)</f>
        <v>0</v>
      </c>
      <c r="AD56" s="25">
        <f>AD10</f>
        <v>0</v>
      </c>
      <c r="AE56" s="25">
        <f>AE10</f>
        <v>0</v>
      </c>
      <c r="AF56" s="25">
        <f>AF10</f>
        <v>0</v>
      </c>
      <c r="AG56" s="25">
        <f>AG10</f>
        <v>0</v>
      </c>
      <c r="AH56" s="25">
        <f>AH10</f>
        <v>0</v>
      </c>
      <c r="AI56" s="25">
        <f>AI10</f>
        <v>0</v>
      </c>
      <c r="AJ56" s="25">
        <f>AJ10</f>
        <v>0</v>
      </c>
      <c r="AK56" s="25">
        <f>AK10</f>
        <v>0</v>
      </c>
      <c r="AL56" s="25">
        <f>AL10</f>
        <v>0</v>
      </c>
      <c r="AM56" s="25">
        <f>AM10</f>
        <v>0</v>
      </c>
      <c r="AN56" s="25">
        <f>AN10</f>
        <v>0</v>
      </c>
      <c r="AO56" s="25">
        <f>AO10</f>
        <v>0</v>
      </c>
      <c r="AP56" s="13">
        <f>SUM(AD56:AO56)</f>
        <v>0</v>
      </c>
    </row>
    <row r="57" spans="1:42" x14ac:dyDescent="0.45">
      <c r="A57" s="6"/>
      <c r="B57" s="1" t="s">
        <v>30</v>
      </c>
      <c r="C57" s="50">
        <f>C47</f>
        <v>0</v>
      </c>
      <c r="D57" s="32">
        <f>D47</f>
        <v>0</v>
      </c>
      <c r="E57" s="32">
        <f>E47</f>
        <v>0</v>
      </c>
      <c r="F57" s="32">
        <f t="shared" ref="F57:O57" si="10">F47</f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10"/>
        <v>0</v>
      </c>
      <c r="O57" s="32">
        <f t="shared" si="10"/>
        <v>0</v>
      </c>
      <c r="P57" s="13">
        <f>SUM(D57:O57)</f>
        <v>0</v>
      </c>
      <c r="Q57" s="32">
        <f>Q47</f>
        <v>0</v>
      </c>
      <c r="R57" s="32">
        <f>R47</f>
        <v>0</v>
      </c>
      <c r="S57" s="32">
        <f t="shared" ref="S57:AB57" si="11">S47</f>
        <v>0</v>
      </c>
      <c r="T57" s="32">
        <f t="shared" si="11"/>
        <v>0</v>
      </c>
      <c r="U57" s="32">
        <f t="shared" si="11"/>
        <v>0</v>
      </c>
      <c r="V57" s="32">
        <f t="shared" si="11"/>
        <v>0</v>
      </c>
      <c r="W57" s="32">
        <f t="shared" si="11"/>
        <v>0</v>
      </c>
      <c r="X57" s="32">
        <f t="shared" si="11"/>
        <v>0</v>
      </c>
      <c r="Y57" s="32">
        <f t="shared" si="11"/>
        <v>0</v>
      </c>
      <c r="Z57" s="32">
        <f t="shared" si="11"/>
        <v>0</v>
      </c>
      <c r="AA57" s="32">
        <f t="shared" si="11"/>
        <v>0</v>
      </c>
      <c r="AB57" s="32">
        <f t="shared" si="11"/>
        <v>0</v>
      </c>
      <c r="AC57" s="13">
        <f>SUM(Q57:AB57)</f>
        <v>0</v>
      </c>
      <c r="AD57" s="32">
        <f>AD47</f>
        <v>0</v>
      </c>
      <c r="AE57" s="32">
        <f>AE47</f>
        <v>0</v>
      </c>
      <c r="AF57" s="32">
        <f t="shared" ref="AF57:AO57" si="12">AF47</f>
        <v>0</v>
      </c>
      <c r="AG57" s="32">
        <f t="shared" si="12"/>
        <v>0</v>
      </c>
      <c r="AH57" s="32">
        <f t="shared" si="12"/>
        <v>0</v>
      </c>
      <c r="AI57" s="32">
        <f t="shared" si="12"/>
        <v>0</v>
      </c>
      <c r="AJ57" s="32">
        <f t="shared" si="12"/>
        <v>0</v>
      </c>
      <c r="AK57" s="32">
        <f t="shared" si="12"/>
        <v>0</v>
      </c>
      <c r="AL57" s="32">
        <f t="shared" si="12"/>
        <v>0</v>
      </c>
      <c r="AM57" s="32">
        <f t="shared" si="12"/>
        <v>0</v>
      </c>
      <c r="AN57" s="32">
        <f t="shared" si="12"/>
        <v>0</v>
      </c>
      <c r="AO57" s="32">
        <f t="shared" si="12"/>
        <v>0</v>
      </c>
      <c r="AP57" s="13">
        <f>SUM(AD57:AO57)</f>
        <v>0</v>
      </c>
    </row>
    <row r="58" spans="1:42" x14ac:dyDescent="0.45">
      <c r="A58" s="6"/>
      <c r="B58" s="1" t="s">
        <v>37</v>
      </c>
      <c r="C58" s="50">
        <f>C56-C57</f>
        <v>0</v>
      </c>
      <c r="D58" s="34">
        <f>D56-D57</f>
        <v>0</v>
      </c>
      <c r="E58" s="34">
        <f t="shared" ref="E58:O58" si="13">E56-E57</f>
        <v>0</v>
      </c>
      <c r="F58" s="34">
        <f t="shared" si="13"/>
        <v>0</v>
      </c>
      <c r="G58" s="34">
        <f t="shared" si="13"/>
        <v>0</v>
      </c>
      <c r="H58" s="34">
        <f t="shared" si="13"/>
        <v>0</v>
      </c>
      <c r="I58" s="34">
        <f t="shared" si="13"/>
        <v>0</v>
      </c>
      <c r="J58" s="34">
        <f t="shared" si="13"/>
        <v>0</v>
      </c>
      <c r="K58" s="34">
        <f t="shared" si="13"/>
        <v>0</v>
      </c>
      <c r="L58" s="34">
        <f t="shared" si="13"/>
        <v>0</v>
      </c>
      <c r="M58" s="34">
        <f t="shared" si="13"/>
        <v>0</v>
      </c>
      <c r="N58" s="34">
        <f t="shared" si="13"/>
        <v>0</v>
      </c>
      <c r="O58" s="34">
        <f t="shared" si="13"/>
        <v>0</v>
      </c>
      <c r="P58" s="13">
        <f>SUM(D58:O58)</f>
        <v>0</v>
      </c>
      <c r="Q58" s="32">
        <f>Q56-Q57</f>
        <v>0</v>
      </c>
      <c r="R58" s="32">
        <f t="shared" ref="R58:AB58" si="14">R56-R57</f>
        <v>0</v>
      </c>
      <c r="S58" s="32">
        <f t="shared" si="14"/>
        <v>0</v>
      </c>
      <c r="T58" s="32">
        <f t="shared" si="14"/>
        <v>0</v>
      </c>
      <c r="U58" s="32">
        <f t="shared" si="14"/>
        <v>0</v>
      </c>
      <c r="V58" s="32">
        <f t="shared" si="14"/>
        <v>0</v>
      </c>
      <c r="W58" s="32">
        <f t="shared" si="14"/>
        <v>0</v>
      </c>
      <c r="X58" s="32">
        <f t="shared" si="14"/>
        <v>0</v>
      </c>
      <c r="Y58" s="32">
        <f t="shared" si="14"/>
        <v>0</v>
      </c>
      <c r="Z58" s="32">
        <f t="shared" si="14"/>
        <v>0</v>
      </c>
      <c r="AA58" s="32">
        <f t="shared" si="14"/>
        <v>0</v>
      </c>
      <c r="AB58" s="32">
        <f t="shared" si="14"/>
        <v>0</v>
      </c>
      <c r="AC58" s="13">
        <f>SUM(Q58:AB58)</f>
        <v>0</v>
      </c>
      <c r="AD58" s="32">
        <f>AD56-AD57</f>
        <v>0</v>
      </c>
      <c r="AE58" s="32">
        <f t="shared" ref="AE58:AO58" si="15">AE56-AE57</f>
        <v>0</v>
      </c>
      <c r="AF58" s="32">
        <f t="shared" si="15"/>
        <v>0</v>
      </c>
      <c r="AG58" s="32">
        <f t="shared" si="15"/>
        <v>0</v>
      </c>
      <c r="AH58" s="32">
        <f t="shared" si="15"/>
        <v>0</v>
      </c>
      <c r="AI58" s="32">
        <f t="shared" si="15"/>
        <v>0</v>
      </c>
      <c r="AJ58" s="32">
        <f t="shared" si="15"/>
        <v>0</v>
      </c>
      <c r="AK58" s="32">
        <f t="shared" si="15"/>
        <v>0</v>
      </c>
      <c r="AL58" s="32">
        <f t="shared" si="15"/>
        <v>0</v>
      </c>
      <c r="AM58" s="32">
        <f t="shared" si="15"/>
        <v>0</v>
      </c>
      <c r="AN58" s="32">
        <f t="shared" si="15"/>
        <v>0</v>
      </c>
      <c r="AO58" s="32">
        <f t="shared" si="15"/>
        <v>0</v>
      </c>
      <c r="AP58" s="13">
        <f>SUM(AD58:AO58)</f>
        <v>0</v>
      </c>
    </row>
    <row r="59" spans="1:42" x14ac:dyDescent="0.45">
      <c r="A59" s="5"/>
      <c r="B59" s="3" t="s">
        <v>123</v>
      </c>
      <c r="C59" s="41">
        <f>C58</f>
        <v>0</v>
      </c>
      <c r="D59" s="241">
        <f>D58+C59</f>
        <v>0</v>
      </c>
      <c r="E59" s="241">
        <f t="shared" ref="E59:O59" si="16">E58+D59</f>
        <v>0</v>
      </c>
      <c r="F59" s="241">
        <f t="shared" si="16"/>
        <v>0</v>
      </c>
      <c r="G59" s="241">
        <f t="shared" si="16"/>
        <v>0</v>
      </c>
      <c r="H59" s="241">
        <f t="shared" si="16"/>
        <v>0</v>
      </c>
      <c r="I59" s="241">
        <f t="shared" si="16"/>
        <v>0</v>
      </c>
      <c r="J59" s="241">
        <f t="shared" si="16"/>
        <v>0</v>
      </c>
      <c r="K59" s="241">
        <f t="shared" si="16"/>
        <v>0</v>
      </c>
      <c r="L59" s="241">
        <f t="shared" si="16"/>
        <v>0</v>
      </c>
      <c r="M59" s="241">
        <f t="shared" si="16"/>
        <v>0</v>
      </c>
      <c r="N59" s="241">
        <f t="shared" si="16"/>
        <v>0</v>
      </c>
      <c r="O59" s="241">
        <f t="shared" si="16"/>
        <v>0</v>
      </c>
      <c r="P59" s="13"/>
      <c r="Q59" s="242">
        <f>P58+Q58</f>
        <v>0</v>
      </c>
      <c r="R59" s="242">
        <f>Q59+R58</f>
        <v>0</v>
      </c>
      <c r="S59" s="242">
        <f t="shared" ref="S59:AB59" si="17">R59+S58</f>
        <v>0</v>
      </c>
      <c r="T59" s="242">
        <f t="shared" si="17"/>
        <v>0</v>
      </c>
      <c r="U59" s="242">
        <f t="shared" si="17"/>
        <v>0</v>
      </c>
      <c r="V59" s="242">
        <f t="shared" si="17"/>
        <v>0</v>
      </c>
      <c r="W59" s="242">
        <f t="shared" si="17"/>
        <v>0</v>
      </c>
      <c r="X59" s="242">
        <f t="shared" si="17"/>
        <v>0</v>
      </c>
      <c r="Y59" s="242">
        <f t="shared" si="17"/>
        <v>0</v>
      </c>
      <c r="Z59" s="242">
        <f t="shared" si="17"/>
        <v>0</v>
      </c>
      <c r="AA59" s="242">
        <f t="shared" si="17"/>
        <v>0</v>
      </c>
      <c r="AB59" s="242">
        <f t="shared" si="17"/>
        <v>0</v>
      </c>
      <c r="AC59" s="13"/>
      <c r="AD59" s="242">
        <f>AB59+AD58</f>
        <v>0</v>
      </c>
      <c r="AE59" s="242">
        <f>AE58+AD59</f>
        <v>0</v>
      </c>
      <c r="AF59" s="242">
        <f t="shared" ref="AF59:AO59" si="18">AF58+AE59</f>
        <v>0</v>
      </c>
      <c r="AG59" s="242">
        <f t="shared" si="18"/>
        <v>0</v>
      </c>
      <c r="AH59" s="242">
        <f t="shared" si="18"/>
        <v>0</v>
      </c>
      <c r="AI59" s="242">
        <f t="shared" si="18"/>
        <v>0</v>
      </c>
      <c r="AJ59" s="242">
        <f t="shared" si="18"/>
        <v>0</v>
      </c>
      <c r="AK59" s="242">
        <f t="shared" si="18"/>
        <v>0</v>
      </c>
      <c r="AL59" s="242">
        <f t="shared" si="18"/>
        <v>0</v>
      </c>
      <c r="AM59" s="242">
        <f t="shared" si="18"/>
        <v>0</v>
      </c>
      <c r="AN59" s="242">
        <f t="shared" si="18"/>
        <v>0</v>
      </c>
      <c r="AO59" s="242">
        <f t="shared" si="18"/>
        <v>0</v>
      </c>
      <c r="AP59" s="13"/>
    </row>
    <row r="60" spans="1:42" x14ac:dyDescent="0.4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</sheetData>
  <mergeCells count="3">
    <mergeCell ref="Q1:AC1"/>
    <mergeCell ref="AD1:AP1"/>
    <mergeCell ref="D1:O1"/>
  </mergeCells>
  <phoneticPr fontId="27" type="noConversion"/>
  <pageMargins left="0.7" right="0.7" top="0.75" bottom="0.75" header="0.3" footer="0.3"/>
  <ignoredErrors>
    <ignoredError sqref="P13" formulaRange="1"/>
    <ignoredError sqref="P56:P58 P10 AC54:AC58 AC4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zoomScale="130" zoomScaleNormal="130" workbookViewId="0">
      <selection activeCell="A29" sqref="A29:E30"/>
    </sheetView>
  </sheetViews>
  <sheetFormatPr baseColWidth="10" defaultRowHeight="14.25" x14ac:dyDescent="0.45"/>
  <cols>
    <col min="1" max="1" width="50.59765625" customWidth="1"/>
    <col min="2" max="2" width="12.53125" bestFit="1" customWidth="1"/>
  </cols>
  <sheetData>
    <row r="1" spans="1:5" ht="15" x14ac:dyDescent="0.45">
      <c r="A1" s="224" t="s">
        <v>109</v>
      </c>
      <c r="B1" s="224"/>
      <c r="C1" s="224"/>
      <c r="D1" s="224"/>
    </row>
    <row r="2" spans="1:5" ht="15" x14ac:dyDescent="0.45">
      <c r="A2" s="150" t="s">
        <v>110</v>
      </c>
      <c r="B2" s="151" t="s">
        <v>88</v>
      </c>
      <c r="C2" s="151" t="s">
        <v>89</v>
      </c>
      <c r="D2" s="151" t="s">
        <v>90</v>
      </c>
    </row>
    <row r="3" spans="1:5" x14ac:dyDescent="0.45">
      <c r="A3" s="46" t="s">
        <v>111</v>
      </c>
      <c r="B3" s="87"/>
      <c r="C3" s="69"/>
      <c r="D3" s="69"/>
    </row>
    <row r="4" spans="1:5" x14ac:dyDescent="0.45">
      <c r="A4" s="46" t="s">
        <v>112</v>
      </c>
      <c r="B4" s="87"/>
      <c r="C4" s="69"/>
      <c r="D4" s="69"/>
    </row>
    <row r="5" spans="1:5" x14ac:dyDescent="0.45">
      <c r="A5" s="47" t="s">
        <v>113</v>
      </c>
      <c r="B5" s="69"/>
      <c r="C5" s="69"/>
      <c r="D5" s="69"/>
    </row>
    <row r="6" spans="1:5" x14ac:dyDescent="0.45">
      <c r="A6" s="89" t="s">
        <v>149</v>
      </c>
      <c r="B6" s="69"/>
      <c r="C6" s="69"/>
      <c r="D6" s="69"/>
    </row>
    <row r="7" spans="1:5" x14ac:dyDescent="0.45">
      <c r="A7" s="89" t="s">
        <v>148</v>
      </c>
      <c r="B7" s="69"/>
      <c r="C7" s="69"/>
      <c r="D7" s="69"/>
    </row>
    <row r="8" spans="1:5" x14ac:dyDescent="0.45">
      <c r="A8" s="154" t="s">
        <v>108</v>
      </c>
      <c r="B8" s="155">
        <f>B3-B4-B5-B6-B7</f>
        <v>0</v>
      </c>
      <c r="C8" s="155">
        <f t="shared" ref="C8:D8" si="0">C3-C4-C5-C6-C7</f>
        <v>0</v>
      </c>
      <c r="D8" s="155">
        <f t="shared" si="0"/>
        <v>0</v>
      </c>
    </row>
    <row r="9" spans="1:5" x14ac:dyDescent="0.45">
      <c r="A9" s="89" t="s">
        <v>142</v>
      </c>
      <c r="B9" s="70">
        <f>B8*0.25</f>
        <v>0</v>
      </c>
      <c r="C9" s="70">
        <f t="shared" ref="C9:D9" si="1">C8*0.25</f>
        <v>0</v>
      </c>
      <c r="D9" s="70">
        <f t="shared" si="1"/>
        <v>0</v>
      </c>
    </row>
    <row r="10" spans="1:5" x14ac:dyDescent="0.45">
      <c r="A10" s="154" t="s">
        <v>114</v>
      </c>
      <c r="B10" s="155">
        <f>B8-B9</f>
        <v>0</v>
      </c>
      <c r="C10" s="155">
        <f t="shared" ref="C10:D10" si="2">C8-C9</f>
        <v>0</v>
      </c>
      <c r="D10" s="155">
        <f t="shared" si="2"/>
        <v>0</v>
      </c>
    </row>
    <row r="11" spans="1:5" x14ac:dyDescent="0.45">
      <c r="A11" s="89" t="s">
        <v>146</v>
      </c>
      <c r="B11" s="70">
        <f>B7</f>
        <v>0</v>
      </c>
      <c r="C11" s="70">
        <f t="shared" ref="C11:D11" si="3">C7</f>
        <v>0</v>
      </c>
      <c r="D11" s="70">
        <f t="shared" si="3"/>
        <v>0</v>
      </c>
    </row>
    <row r="12" spans="1:5" x14ac:dyDescent="0.45">
      <c r="A12" s="156" t="s">
        <v>144</v>
      </c>
      <c r="B12" s="157">
        <f>B10+B11</f>
        <v>0</v>
      </c>
      <c r="C12" s="157">
        <f t="shared" ref="C12:D12" si="4">C10+C11</f>
        <v>0</v>
      </c>
      <c r="D12" s="157">
        <f t="shared" si="4"/>
        <v>0</v>
      </c>
    </row>
    <row r="14" spans="1:5" ht="15" x14ac:dyDescent="0.45">
      <c r="A14" s="225" t="s">
        <v>91</v>
      </c>
      <c r="B14" s="226"/>
      <c r="C14" s="226"/>
      <c r="D14" s="226"/>
      <c r="E14" s="227"/>
    </row>
    <row r="15" spans="1:5" x14ac:dyDescent="0.45">
      <c r="A15" s="152"/>
      <c r="B15" s="111" t="s">
        <v>87</v>
      </c>
      <c r="C15" s="111" t="s">
        <v>88</v>
      </c>
      <c r="D15" s="111" t="s">
        <v>89</v>
      </c>
      <c r="E15" s="153" t="s">
        <v>90</v>
      </c>
    </row>
    <row r="16" spans="1:5" x14ac:dyDescent="0.45">
      <c r="A16" s="45" t="s">
        <v>92</v>
      </c>
      <c r="B16" s="2"/>
      <c r="C16" s="2"/>
      <c r="D16" s="2"/>
      <c r="E16" s="2"/>
    </row>
    <row r="17" spans="1:5" x14ac:dyDescent="0.45">
      <c r="A17" s="44" t="s">
        <v>93</v>
      </c>
      <c r="B17" s="2"/>
      <c r="C17" s="2"/>
      <c r="D17" s="2"/>
      <c r="E17" s="2"/>
    </row>
    <row r="18" spans="1:5" x14ac:dyDescent="0.45">
      <c r="A18" s="44" t="s">
        <v>94</v>
      </c>
      <c r="B18" s="2"/>
      <c r="C18" s="2"/>
      <c r="D18" s="2"/>
      <c r="E18" s="2"/>
    </row>
    <row r="19" spans="1:5" x14ac:dyDescent="0.45">
      <c r="A19" s="44" t="s">
        <v>95</v>
      </c>
      <c r="B19" s="2"/>
      <c r="C19" s="2"/>
      <c r="D19" s="2"/>
      <c r="E19" s="2"/>
    </row>
    <row r="20" spans="1:5" x14ac:dyDescent="0.45">
      <c r="A20" s="44" t="s">
        <v>96</v>
      </c>
      <c r="B20" s="2"/>
      <c r="C20" s="2"/>
      <c r="D20" s="2"/>
      <c r="E20" s="2"/>
    </row>
    <row r="21" spans="1:5" x14ac:dyDescent="0.45">
      <c r="A21" s="158" t="s">
        <v>97</v>
      </c>
      <c r="B21" s="159">
        <f>SUM(B17:B20)</f>
        <v>0</v>
      </c>
      <c r="C21" s="159">
        <f t="shared" ref="C21:E21" si="5">SUM(C17:C20)</f>
        <v>0</v>
      </c>
      <c r="D21" s="159">
        <f t="shared" si="5"/>
        <v>0</v>
      </c>
      <c r="E21" s="159">
        <f t="shared" si="5"/>
        <v>0</v>
      </c>
    </row>
    <row r="22" spans="1:5" x14ac:dyDescent="0.45">
      <c r="A22" s="45" t="s">
        <v>98</v>
      </c>
      <c r="B22" s="2"/>
      <c r="C22" s="2"/>
      <c r="D22" s="2"/>
      <c r="E22" s="2"/>
    </row>
    <row r="23" spans="1:5" x14ac:dyDescent="0.45">
      <c r="A23" s="44" t="s">
        <v>99</v>
      </c>
      <c r="B23" s="2"/>
      <c r="C23" s="2"/>
      <c r="D23" s="2"/>
      <c r="E23" s="2"/>
    </row>
    <row r="24" spans="1:5" x14ac:dyDescent="0.45">
      <c r="A24" s="44" t="s">
        <v>100</v>
      </c>
      <c r="B24" s="2"/>
      <c r="C24" s="2"/>
      <c r="D24" s="2"/>
      <c r="E24" s="2"/>
    </row>
    <row r="25" spans="1:5" x14ac:dyDescent="0.45">
      <c r="A25" s="44" t="s">
        <v>101</v>
      </c>
      <c r="B25" s="2"/>
      <c r="C25" s="2"/>
      <c r="D25" s="2"/>
      <c r="E25" s="2"/>
    </row>
    <row r="26" spans="1:5" x14ac:dyDescent="0.45">
      <c r="A26" s="44" t="s">
        <v>102</v>
      </c>
      <c r="B26" s="2"/>
      <c r="C26" s="2"/>
      <c r="D26" s="2"/>
      <c r="E26" s="2"/>
    </row>
    <row r="27" spans="1:5" x14ac:dyDescent="0.45">
      <c r="A27" s="44" t="s">
        <v>103</v>
      </c>
      <c r="B27" s="2"/>
      <c r="C27" s="2"/>
      <c r="D27" s="2"/>
      <c r="E27" s="2"/>
    </row>
    <row r="28" spans="1:5" x14ac:dyDescent="0.45">
      <c r="A28" s="44" t="s">
        <v>104</v>
      </c>
      <c r="B28" s="2"/>
      <c r="C28" s="2"/>
      <c r="D28" s="2"/>
      <c r="E28" s="2"/>
    </row>
    <row r="29" spans="1:5" x14ac:dyDescent="0.45">
      <c r="A29" s="158" t="s">
        <v>105</v>
      </c>
      <c r="B29" s="159">
        <f>SUM(B22:B28)</f>
        <v>0</v>
      </c>
      <c r="C29" s="159">
        <f t="shared" ref="C29:E29" si="6">SUM(C22:C28)</f>
        <v>0</v>
      </c>
      <c r="D29" s="159">
        <f t="shared" si="6"/>
        <v>0</v>
      </c>
      <c r="E29" s="159">
        <f t="shared" si="6"/>
        <v>0</v>
      </c>
    </row>
    <row r="30" spans="1:5" x14ac:dyDescent="0.45">
      <c r="A30" s="160" t="s">
        <v>143</v>
      </c>
      <c r="B30" s="159">
        <f>B29-B21</f>
        <v>0</v>
      </c>
      <c r="C30" s="159">
        <f t="shared" ref="C30:E30" si="7">C29-C21</f>
        <v>0</v>
      </c>
      <c r="D30" s="159">
        <f t="shared" si="7"/>
        <v>0</v>
      </c>
      <c r="E30" s="159">
        <f t="shared" si="7"/>
        <v>0</v>
      </c>
    </row>
    <row r="31" spans="1:5" x14ac:dyDescent="0.45">
      <c r="A31" s="45" t="s">
        <v>106</v>
      </c>
      <c r="B31" s="42">
        <v>0</v>
      </c>
      <c r="C31" s="92">
        <f>B32</f>
        <v>0</v>
      </c>
      <c r="D31" s="92">
        <f t="shared" ref="D31:E31" si="8">C32</f>
        <v>0</v>
      </c>
      <c r="E31" s="92">
        <f t="shared" si="8"/>
        <v>0</v>
      </c>
    </row>
    <row r="32" spans="1:5" x14ac:dyDescent="0.45">
      <c r="A32" s="43" t="s">
        <v>107</v>
      </c>
      <c r="B32" s="43">
        <v>0</v>
      </c>
      <c r="C32" s="91">
        <f>C30+C31</f>
        <v>0</v>
      </c>
      <c r="D32" s="91">
        <f t="shared" ref="D32:E32" si="9">D30+D31</f>
        <v>0</v>
      </c>
      <c r="E32" s="91">
        <f t="shared" si="9"/>
        <v>0</v>
      </c>
    </row>
  </sheetData>
  <mergeCells count="2">
    <mergeCell ref="A1:D1"/>
    <mergeCell ref="A14:E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4"/>
  <sheetViews>
    <sheetView topLeftCell="A10" zoomScale="115" zoomScaleNormal="115" workbookViewId="0">
      <selection activeCell="O86" sqref="O86"/>
    </sheetView>
  </sheetViews>
  <sheetFormatPr baseColWidth="10" defaultRowHeight="14.25" x14ac:dyDescent="0.45"/>
  <cols>
    <col min="1" max="1" width="8.73046875" bestFit="1" customWidth="1"/>
    <col min="2" max="2" width="23.46484375" customWidth="1"/>
    <col min="3" max="3" width="10" bestFit="1" customWidth="1"/>
    <col min="4" max="4" width="8.6640625" bestFit="1" customWidth="1"/>
    <col min="5" max="5" width="11.9296875" customWidth="1"/>
    <col min="6" max="6" width="10" bestFit="1" customWidth="1"/>
    <col min="7" max="7" width="4.1328125" customWidth="1"/>
    <col min="8" max="8" width="8.6640625" bestFit="1" customWidth="1"/>
    <col min="9" max="9" width="24.53125" bestFit="1" customWidth="1"/>
    <col min="10" max="11" width="9" bestFit="1" customWidth="1"/>
    <col min="12" max="12" width="10" bestFit="1" customWidth="1"/>
    <col min="13" max="13" width="8.6640625" bestFit="1" customWidth="1"/>
    <col min="14" max="14" width="22" bestFit="1" customWidth="1"/>
    <col min="15" max="15" width="10" bestFit="1" customWidth="1"/>
  </cols>
  <sheetData>
    <row r="1" spans="1:15" ht="17.649999999999999" x14ac:dyDescent="0.45">
      <c r="A1" s="228" t="s">
        <v>197</v>
      </c>
      <c r="B1" s="228"/>
      <c r="C1" s="228"/>
      <c r="D1" s="228"/>
      <c r="E1" s="228"/>
      <c r="F1" s="228"/>
      <c r="H1" s="228" t="s">
        <v>196</v>
      </c>
      <c r="I1" s="228"/>
      <c r="J1" s="228"/>
      <c r="K1" s="228"/>
      <c r="L1" s="228"/>
      <c r="M1" s="228"/>
      <c r="N1" s="228"/>
      <c r="O1" s="228"/>
    </row>
    <row r="2" spans="1:15" x14ac:dyDescent="0.45">
      <c r="A2" s="229" t="s">
        <v>62</v>
      </c>
      <c r="B2" s="229"/>
      <c r="C2" s="229"/>
      <c r="D2" s="229" t="s">
        <v>63</v>
      </c>
      <c r="E2" s="229"/>
      <c r="F2" s="229"/>
      <c r="H2" s="230" t="s">
        <v>115</v>
      </c>
      <c r="I2" s="230"/>
      <c r="J2" s="230"/>
      <c r="K2" s="230"/>
      <c r="L2" s="230"/>
      <c r="M2" s="230" t="s">
        <v>116</v>
      </c>
      <c r="N2" s="230"/>
      <c r="O2" s="230"/>
    </row>
    <row r="3" spans="1:15" x14ac:dyDescent="0.45">
      <c r="A3" s="161" t="s">
        <v>22</v>
      </c>
      <c r="B3" s="161" t="s">
        <v>64</v>
      </c>
      <c r="C3" s="161" t="s">
        <v>65</v>
      </c>
      <c r="D3" s="161" t="s">
        <v>22</v>
      </c>
      <c r="E3" s="161" t="s">
        <v>64</v>
      </c>
      <c r="F3" s="161" t="s">
        <v>65</v>
      </c>
      <c r="H3" s="161" t="s">
        <v>22</v>
      </c>
      <c r="I3" s="161" t="s">
        <v>64</v>
      </c>
      <c r="J3" s="161" t="s">
        <v>65</v>
      </c>
      <c r="K3" s="161" t="s">
        <v>145</v>
      </c>
      <c r="L3" s="161" t="s">
        <v>66</v>
      </c>
      <c r="M3" s="161" t="s">
        <v>22</v>
      </c>
      <c r="N3" s="161" t="s">
        <v>64</v>
      </c>
      <c r="O3" s="161" t="s">
        <v>65</v>
      </c>
    </row>
    <row r="4" spans="1:15" x14ac:dyDescent="0.45">
      <c r="A4" s="42">
        <v>6071</v>
      </c>
      <c r="B4" s="83" t="s">
        <v>135</v>
      </c>
      <c r="C4" s="76"/>
      <c r="D4" s="94">
        <f>'8-Budget tresorerie'!A6</f>
        <v>7071</v>
      </c>
      <c r="E4" s="53" t="str">
        <f>'8-Budget tresorerie'!B6</f>
        <v>Produit 1</v>
      </c>
      <c r="F4" s="76"/>
      <c r="H4" s="95"/>
      <c r="I4" s="73" t="s">
        <v>124</v>
      </c>
      <c r="J4" s="74"/>
      <c r="K4" s="74"/>
      <c r="L4" s="74"/>
      <c r="M4" s="95"/>
      <c r="N4" s="73" t="s">
        <v>133</v>
      </c>
      <c r="O4" s="73"/>
    </row>
    <row r="5" spans="1:15" x14ac:dyDescent="0.45">
      <c r="A5" s="42">
        <v>6072</v>
      </c>
      <c r="B5" s="83" t="s">
        <v>136</v>
      </c>
      <c r="C5" s="76"/>
      <c r="D5" s="94">
        <f>'8-Budget tresorerie'!A7</f>
        <v>7072</v>
      </c>
      <c r="E5" s="53" t="str">
        <f>'8-Budget tresorerie'!B7</f>
        <v>Produit 2</v>
      </c>
      <c r="F5" s="76"/>
      <c r="H5" s="97"/>
      <c r="I5" s="46"/>
      <c r="J5" s="75"/>
      <c r="K5" s="76"/>
      <c r="L5" s="76"/>
      <c r="M5" s="93"/>
      <c r="N5" s="71"/>
      <c r="O5" s="76"/>
    </row>
    <row r="6" spans="1:15" x14ac:dyDescent="0.45">
      <c r="A6" s="42">
        <v>6073</v>
      </c>
      <c r="B6" s="83" t="s">
        <v>137</v>
      </c>
      <c r="C6" s="76"/>
      <c r="D6" s="94">
        <f>'8-Budget tresorerie'!A8</f>
        <v>7073</v>
      </c>
      <c r="E6" s="53" t="str">
        <f>'8-Budget tresorerie'!B8</f>
        <v>Produit 3</v>
      </c>
      <c r="F6" s="76"/>
      <c r="H6" s="97"/>
      <c r="I6" s="46"/>
      <c r="J6" s="75"/>
      <c r="K6" s="76"/>
      <c r="L6" s="76"/>
      <c r="M6" s="95"/>
      <c r="N6" s="24" t="s">
        <v>134</v>
      </c>
      <c r="O6" s="21"/>
    </row>
    <row r="7" spans="1:15" x14ac:dyDescent="0.45">
      <c r="A7" s="42">
        <v>6074</v>
      </c>
      <c r="B7" s="83" t="s">
        <v>138</v>
      </c>
      <c r="C7" s="76"/>
      <c r="D7" s="94">
        <f>'8-Budget tresorerie'!A9</f>
        <v>7074</v>
      </c>
      <c r="E7" s="53" t="str">
        <f>'8-Budget tresorerie'!B9</f>
        <v>Produit 4</v>
      </c>
      <c r="F7" s="76"/>
      <c r="H7" s="97"/>
      <c r="I7" s="46"/>
      <c r="J7" s="75"/>
      <c r="K7" s="76"/>
      <c r="L7" s="76"/>
      <c r="M7" s="93"/>
      <c r="N7" s="71"/>
      <c r="O7" s="76"/>
    </row>
    <row r="8" spans="1:15" x14ac:dyDescent="0.45">
      <c r="A8" s="42">
        <v>6061</v>
      </c>
      <c r="B8" s="149" t="s">
        <v>182</v>
      </c>
      <c r="C8" s="76"/>
      <c r="D8" s="94"/>
      <c r="E8" s="77"/>
      <c r="F8" s="79"/>
      <c r="H8" s="95"/>
      <c r="I8" s="100" t="s">
        <v>132</v>
      </c>
      <c r="J8" s="76"/>
      <c r="K8" s="76"/>
      <c r="L8" s="53"/>
      <c r="M8" s="93"/>
      <c r="N8" s="71"/>
      <c r="O8" s="76"/>
    </row>
    <row r="9" spans="1:15" x14ac:dyDescent="0.45">
      <c r="A9" s="42">
        <v>6061</v>
      </c>
      <c r="B9" s="149" t="s">
        <v>183</v>
      </c>
      <c r="C9" s="76"/>
      <c r="D9" s="94"/>
      <c r="E9" s="77"/>
      <c r="F9" s="79"/>
      <c r="H9" s="97"/>
      <c r="I9" s="77"/>
      <c r="J9" s="76"/>
      <c r="K9" s="76"/>
      <c r="L9" s="76"/>
      <c r="M9" s="95"/>
      <c r="N9" s="81" t="s">
        <v>147</v>
      </c>
      <c r="O9" s="80"/>
    </row>
    <row r="10" spans="1:15" x14ac:dyDescent="0.45">
      <c r="A10" s="42">
        <v>6061</v>
      </c>
      <c r="B10" s="71" t="s">
        <v>181</v>
      </c>
      <c r="C10" s="76"/>
      <c r="D10" s="94"/>
      <c r="E10" s="77"/>
      <c r="F10" s="79"/>
      <c r="H10" s="98"/>
      <c r="I10" s="53"/>
      <c r="J10" s="80"/>
      <c r="K10" s="80"/>
      <c r="L10" s="80"/>
      <c r="M10" s="93"/>
      <c r="N10" s="76"/>
      <c r="O10" s="76"/>
    </row>
    <row r="11" spans="1:15" x14ac:dyDescent="0.45">
      <c r="A11" s="42">
        <v>6064</v>
      </c>
      <c r="B11" s="71" t="s">
        <v>34</v>
      </c>
      <c r="C11" s="76"/>
      <c r="D11" s="94"/>
      <c r="E11" s="77"/>
      <c r="F11" s="79"/>
      <c r="H11" s="94"/>
      <c r="I11" s="77"/>
      <c r="J11" s="76"/>
      <c r="K11" s="76"/>
      <c r="L11" s="76"/>
      <c r="M11" s="93"/>
      <c r="N11" s="76"/>
      <c r="O11" s="76"/>
    </row>
    <row r="12" spans="1:15" x14ac:dyDescent="0.45">
      <c r="A12" s="42">
        <v>6120</v>
      </c>
      <c r="B12" s="71" t="s">
        <v>32</v>
      </c>
      <c r="C12" s="76"/>
      <c r="D12" s="94"/>
      <c r="E12" s="77"/>
      <c r="F12" s="79"/>
      <c r="H12" s="94"/>
      <c r="I12" s="77"/>
      <c r="J12" s="76"/>
      <c r="K12" s="76"/>
      <c r="L12" s="76"/>
      <c r="M12" s="99"/>
      <c r="N12" s="76"/>
      <c r="O12" s="76"/>
    </row>
    <row r="13" spans="1:15" x14ac:dyDescent="0.45">
      <c r="A13" s="42">
        <v>6130</v>
      </c>
      <c r="B13" s="71" t="s">
        <v>125</v>
      </c>
      <c r="C13" s="76"/>
      <c r="D13" s="94"/>
      <c r="E13" s="77"/>
      <c r="F13" s="77"/>
      <c r="H13" s="162"/>
      <c r="I13" s="163" t="s">
        <v>20</v>
      </c>
      <c r="J13" s="164">
        <f>SUM(J5:J12)</f>
        <v>0</v>
      </c>
      <c r="K13" s="164">
        <f>SUM(K5:K12)</f>
        <v>0</v>
      </c>
      <c r="L13" s="164">
        <f>SUM(L5:L12)</f>
        <v>0</v>
      </c>
      <c r="M13" s="165"/>
      <c r="N13" s="163" t="s">
        <v>20</v>
      </c>
      <c r="O13" s="164">
        <f>SUM(O5:O12)</f>
        <v>0</v>
      </c>
    </row>
    <row r="14" spans="1:15" ht="15.4" customHeight="1" x14ac:dyDescent="0.45">
      <c r="A14" s="42">
        <v>6130</v>
      </c>
      <c r="B14" s="71" t="s">
        <v>184</v>
      </c>
      <c r="C14" s="76"/>
      <c r="D14" s="95"/>
      <c r="E14" s="15"/>
      <c r="F14" s="15"/>
      <c r="J14" s="33"/>
      <c r="K14" s="33"/>
      <c r="L14" s="33"/>
    </row>
    <row r="15" spans="1:15" x14ac:dyDescent="0.45">
      <c r="A15" s="42">
        <v>6130</v>
      </c>
      <c r="B15" s="71" t="s">
        <v>126</v>
      </c>
      <c r="C15" s="76"/>
      <c r="D15" s="94"/>
      <c r="E15" s="77"/>
      <c r="F15" s="77"/>
      <c r="L15" s="72"/>
    </row>
    <row r="16" spans="1:15" x14ac:dyDescent="0.45">
      <c r="A16" s="42">
        <v>6150</v>
      </c>
      <c r="B16" s="71" t="s">
        <v>185</v>
      </c>
      <c r="C16" s="76"/>
      <c r="D16" s="94"/>
      <c r="E16" s="77"/>
      <c r="F16" s="77"/>
    </row>
    <row r="17" spans="1:12" x14ac:dyDescent="0.45">
      <c r="A17" s="42">
        <v>6160</v>
      </c>
      <c r="B17" s="71" t="s">
        <v>117</v>
      </c>
      <c r="C17" s="76"/>
      <c r="D17" s="94"/>
      <c r="E17" s="77"/>
      <c r="F17" s="77"/>
    </row>
    <row r="18" spans="1:12" x14ac:dyDescent="0.45">
      <c r="A18" s="42">
        <v>6170</v>
      </c>
      <c r="B18" s="71" t="s">
        <v>186</v>
      </c>
      <c r="C18" s="76"/>
      <c r="D18" s="94"/>
      <c r="E18" s="77"/>
      <c r="F18" s="77"/>
    </row>
    <row r="19" spans="1:12" x14ac:dyDescent="0.45">
      <c r="A19" s="42">
        <v>6226</v>
      </c>
      <c r="B19" s="71" t="s">
        <v>130</v>
      </c>
      <c r="C19" s="76"/>
      <c r="D19" s="94"/>
      <c r="E19" s="77"/>
      <c r="F19" s="77"/>
    </row>
    <row r="20" spans="1:12" x14ac:dyDescent="0.45">
      <c r="A20" s="42">
        <v>6226</v>
      </c>
      <c r="B20" s="71" t="s">
        <v>187</v>
      </c>
      <c r="C20" s="76"/>
      <c r="D20" s="94"/>
      <c r="E20" s="77"/>
      <c r="F20" s="77"/>
    </row>
    <row r="21" spans="1:12" x14ac:dyDescent="0.45">
      <c r="A21" s="42">
        <v>6230</v>
      </c>
      <c r="B21" s="71" t="s">
        <v>35</v>
      </c>
      <c r="C21" s="76"/>
      <c r="D21" s="94"/>
      <c r="E21" s="77"/>
      <c r="F21" s="77"/>
    </row>
    <row r="22" spans="1:12" x14ac:dyDescent="0.45">
      <c r="A22" s="42">
        <v>6241</v>
      </c>
      <c r="B22" s="71" t="s">
        <v>122</v>
      </c>
      <c r="C22" s="76"/>
      <c r="D22" s="94"/>
      <c r="E22" s="77"/>
      <c r="F22" s="77"/>
    </row>
    <row r="23" spans="1:12" x14ac:dyDescent="0.45">
      <c r="A23" s="42">
        <v>6242</v>
      </c>
      <c r="B23" s="71" t="s">
        <v>121</v>
      </c>
      <c r="C23" s="76"/>
      <c r="D23" s="94"/>
      <c r="E23" s="77"/>
      <c r="F23" s="77"/>
    </row>
    <row r="24" spans="1:12" x14ac:dyDescent="0.45">
      <c r="A24" s="42">
        <v>6257</v>
      </c>
      <c r="B24" s="71" t="s">
        <v>189</v>
      </c>
      <c r="C24" s="76"/>
      <c r="D24" s="94"/>
      <c r="E24" s="77"/>
      <c r="F24" s="77"/>
    </row>
    <row r="25" spans="1:12" x14ac:dyDescent="0.45">
      <c r="A25" s="42">
        <v>6260</v>
      </c>
      <c r="B25" s="71" t="s">
        <v>38</v>
      </c>
      <c r="C25" s="76"/>
      <c r="D25" s="94"/>
      <c r="E25" s="77"/>
      <c r="F25" s="77"/>
    </row>
    <row r="26" spans="1:12" x14ac:dyDescent="0.45">
      <c r="A26" s="42">
        <v>6260</v>
      </c>
      <c r="B26" s="71" t="s">
        <v>188</v>
      </c>
      <c r="C26" s="76"/>
      <c r="D26" s="94"/>
      <c r="E26" s="77"/>
      <c r="F26" s="77"/>
    </row>
    <row r="27" spans="1:12" x14ac:dyDescent="0.45">
      <c r="A27" s="42">
        <v>6270</v>
      </c>
      <c r="B27" s="71" t="s">
        <v>190</v>
      </c>
      <c r="C27" s="76"/>
      <c r="D27" s="94"/>
      <c r="E27" s="77"/>
      <c r="F27" s="77"/>
    </row>
    <row r="28" spans="1:12" x14ac:dyDescent="0.45">
      <c r="A28" s="42">
        <v>6410</v>
      </c>
      <c r="B28" s="71" t="s">
        <v>44</v>
      </c>
      <c r="C28" s="76"/>
      <c r="D28" s="94"/>
      <c r="E28" s="77"/>
      <c r="F28" s="77"/>
    </row>
    <row r="29" spans="1:12" x14ac:dyDescent="0.45">
      <c r="A29" s="42">
        <v>6450</v>
      </c>
      <c r="B29" s="71" t="s">
        <v>33</v>
      </c>
      <c r="C29" s="76"/>
      <c r="D29" s="94"/>
      <c r="E29" s="77"/>
      <c r="F29" s="77"/>
    </row>
    <row r="30" spans="1:12" x14ac:dyDescent="0.45">
      <c r="A30" s="42">
        <v>6611</v>
      </c>
      <c r="B30" s="71" t="s">
        <v>31</v>
      </c>
      <c r="C30" s="76"/>
      <c r="D30" s="96"/>
      <c r="E30" s="78"/>
      <c r="F30" s="78"/>
    </row>
    <row r="31" spans="1:12" x14ac:dyDescent="0.45">
      <c r="A31" s="42">
        <v>6810</v>
      </c>
      <c r="B31" s="71" t="s">
        <v>48</v>
      </c>
      <c r="C31" s="76"/>
      <c r="D31" s="96"/>
      <c r="E31" s="78"/>
      <c r="F31" s="78"/>
      <c r="L31" s="72"/>
    </row>
    <row r="32" spans="1:12" x14ac:dyDescent="0.45">
      <c r="A32" s="162"/>
      <c r="B32" s="165" t="str">
        <f>[1]Budget!A20</f>
        <v>Total</v>
      </c>
      <c r="C32" s="164">
        <f>SUM(C4:C31)</f>
        <v>0</v>
      </c>
      <c r="D32" s="165"/>
      <c r="E32" s="165" t="s">
        <v>67</v>
      </c>
      <c r="F32" s="164">
        <f>SUM(F4:F15)</f>
        <v>0</v>
      </c>
    </row>
    <row r="33" spans="1:15" x14ac:dyDescent="0.45">
      <c r="A33" s="166"/>
      <c r="B33" s="165" t="s">
        <v>47</v>
      </c>
      <c r="C33" s="164">
        <f>F32-C32</f>
        <v>0</v>
      </c>
      <c r="D33" s="166"/>
      <c r="E33" s="166"/>
      <c r="F33" s="166"/>
    </row>
    <row r="34" spans="1:15" x14ac:dyDescent="0.45">
      <c r="A34" s="166"/>
      <c r="B34" s="165" t="s">
        <v>67</v>
      </c>
      <c r="C34" s="164">
        <f>C33+C32</f>
        <v>0</v>
      </c>
      <c r="D34" s="166"/>
      <c r="E34" s="166"/>
      <c r="F34" s="166"/>
    </row>
    <row r="36" spans="1:15" ht="17.649999999999999" x14ac:dyDescent="0.45">
      <c r="A36" s="228" t="s">
        <v>199</v>
      </c>
      <c r="B36" s="228"/>
      <c r="C36" s="228"/>
      <c r="D36" s="228"/>
      <c r="E36" s="228"/>
      <c r="F36" s="228"/>
      <c r="H36" s="228" t="s">
        <v>198</v>
      </c>
      <c r="I36" s="228"/>
      <c r="J36" s="228"/>
      <c r="K36" s="228"/>
      <c r="L36" s="228"/>
      <c r="M36" s="228"/>
      <c r="N36" s="228"/>
      <c r="O36" s="228"/>
    </row>
    <row r="37" spans="1:15" x14ac:dyDescent="0.45">
      <c r="A37" s="229" t="s">
        <v>62</v>
      </c>
      <c r="B37" s="229"/>
      <c r="C37" s="229"/>
      <c r="D37" s="229" t="s">
        <v>63</v>
      </c>
      <c r="E37" s="229"/>
      <c r="F37" s="229"/>
      <c r="H37" s="230" t="s">
        <v>115</v>
      </c>
      <c r="I37" s="230"/>
      <c r="J37" s="230"/>
      <c r="K37" s="230"/>
      <c r="L37" s="230"/>
      <c r="M37" s="230" t="s">
        <v>116</v>
      </c>
      <c r="N37" s="230"/>
      <c r="O37" s="230"/>
    </row>
    <row r="38" spans="1:15" x14ac:dyDescent="0.45">
      <c r="A38" s="161" t="s">
        <v>22</v>
      </c>
      <c r="B38" s="161" t="s">
        <v>64</v>
      </c>
      <c r="C38" s="161" t="s">
        <v>65</v>
      </c>
      <c r="D38" s="161" t="s">
        <v>22</v>
      </c>
      <c r="E38" s="161" t="s">
        <v>64</v>
      </c>
      <c r="F38" s="161" t="s">
        <v>65</v>
      </c>
      <c r="H38" s="161" t="s">
        <v>22</v>
      </c>
      <c r="I38" s="161" t="s">
        <v>64</v>
      </c>
      <c r="J38" s="161" t="s">
        <v>65</v>
      </c>
      <c r="K38" s="161" t="s">
        <v>145</v>
      </c>
      <c r="L38" s="161" t="s">
        <v>66</v>
      </c>
      <c r="M38" s="161" t="s">
        <v>22</v>
      </c>
      <c r="N38" s="161" t="s">
        <v>64</v>
      </c>
      <c r="O38" s="161" t="s">
        <v>65</v>
      </c>
    </row>
    <row r="39" spans="1:15" x14ac:dyDescent="0.45">
      <c r="A39" s="42">
        <v>6071</v>
      </c>
      <c r="B39" s="83" t="s">
        <v>135</v>
      </c>
      <c r="C39" s="76"/>
      <c r="D39" s="94">
        <f>'8-Budget tresorerie'!A41</f>
        <v>6260</v>
      </c>
      <c r="E39" s="53" t="str">
        <f>'8-Budget tresorerie'!B41</f>
        <v>Téléphone/internet</v>
      </c>
      <c r="F39" s="76"/>
      <c r="H39" s="95"/>
      <c r="I39" s="73" t="s">
        <v>124</v>
      </c>
      <c r="J39" s="74"/>
      <c r="K39" s="74"/>
      <c r="L39" s="74"/>
      <c r="M39" s="95"/>
      <c r="N39" s="73" t="s">
        <v>133</v>
      </c>
      <c r="O39" s="73"/>
    </row>
    <row r="40" spans="1:15" x14ac:dyDescent="0.45">
      <c r="A40" s="42">
        <v>6072</v>
      </c>
      <c r="B40" s="83" t="s">
        <v>136</v>
      </c>
      <c r="C40" s="76"/>
      <c r="D40" s="94">
        <f>'8-Budget tresorerie'!A42</f>
        <v>6260</v>
      </c>
      <c r="E40" s="53" t="str">
        <f>'8-Budget tresorerie'!B42</f>
        <v>Frais postaux</v>
      </c>
      <c r="F40" s="76"/>
      <c r="H40" s="95"/>
      <c r="I40" s="73"/>
      <c r="J40" s="74"/>
      <c r="K40" s="74"/>
      <c r="L40" s="74"/>
      <c r="M40" s="95"/>
      <c r="N40" s="73"/>
      <c r="O40" s="73"/>
    </row>
    <row r="41" spans="1:15" x14ac:dyDescent="0.45">
      <c r="A41" s="42">
        <v>6073</v>
      </c>
      <c r="B41" s="83" t="s">
        <v>137</v>
      </c>
      <c r="C41" s="76"/>
      <c r="D41" s="94">
        <f>'8-Budget tresorerie'!A43</f>
        <v>6270</v>
      </c>
      <c r="E41" s="53" t="str">
        <f>'8-Budget tresorerie'!B43</f>
        <v>Services bancaires</v>
      </c>
      <c r="F41" s="76"/>
      <c r="H41" s="97"/>
      <c r="I41" s="46"/>
      <c r="J41" s="75"/>
      <c r="K41" s="76"/>
      <c r="L41" s="76"/>
      <c r="M41" s="93"/>
      <c r="N41" s="71"/>
      <c r="O41" s="76"/>
    </row>
    <row r="42" spans="1:15" x14ac:dyDescent="0.45">
      <c r="A42" s="42">
        <v>6074</v>
      </c>
      <c r="B42" s="83" t="s">
        <v>138</v>
      </c>
      <c r="C42" s="76"/>
      <c r="D42" s="94">
        <f>'8-Budget tresorerie'!A44</f>
        <v>6410</v>
      </c>
      <c r="E42" s="53" t="str">
        <f>'8-Budget tresorerie'!B44</f>
        <v>Salaires bruts</v>
      </c>
      <c r="F42" s="76"/>
      <c r="H42" s="97"/>
      <c r="I42" s="46"/>
      <c r="J42" s="75"/>
      <c r="K42" s="76"/>
      <c r="L42" s="76"/>
      <c r="M42" s="95"/>
      <c r="N42" s="24" t="s">
        <v>134</v>
      </c>
      <c r="O42" s="21"/>
    </row>
    <row r="43" spans="1:15" x14ac:dyDescent="0.45">
      <c r="A43" s="42">
        <v>6061</v>
      </c>
      <c r="B43" s="149" t="s">
        <v>182</v>
      </c>
      <c r="C43" s="76"/>
      <c r="D43" s="94"/>
      <c r="E43" s="77"/>
      <c r="F43" s="79"/>
      <c r="H43" s="97"/>
      <c r="I43" s="46"/>
      <c r="J43" s="75"/>
      <c r="K43" s="76"/>
      <c r="L43" s="76"/>
      <c r="M43" s="93"/>
      <c r="N43" s="71"/>
      <c r="O43" s="76"/>
    </row>
    <row r="44" spans="1:15" x14ac:dyDescent="0.45">
      <c r="A44" s="42">
        <v>6061</v>
      </c>
      <c r="B44" s="149" t="s">
        <v>183</v>
      </c>
      <c r="C44" s="76"/>
      <c r="D44" s="94"/>
      <c r="E44" s="77"/>
      <c r="F44" s="79"/>
      <c r="H44" s="95"/>
      <c r="I44" s="100" t="s">
        <v>132</v>
      </c>
      <c r="J44" s="76"/>
      <c r="K44" s="76"/>
      <c r="L44" s="53"/>
      <c r="M44" s="93"/>
      <c r="N44" s="71"/>
      <c r="O44" s="76"/>
    </row>
    <row r="45" spans="1:15" x14ac:dyDescent="0.45">
      <c r="A45" s="42">
        <v>6061</v>
      </c>
      <c r="B45" s="71" t="s">
        <v>181</v>
      </c>
      <c r="C45" s="76"/>
      <c r="D45" s="94"/>
      <c r="E45" s="77"/>
      <c r="F45" s="79"/>
      <c r="H45" s="97"/>
      <c r="I45" s="77"/>
      <c r="J45" s="76"/>
      <c r="K45" s="76"/>
      <c r="L45" s="76"/>
      <c r="M45" s="95"/>
      <c r="N45" s="81" t="s">
        <v>147</v>
      </c>
      <c r="O45" s="80"/>
    </row>
    <row r="46" spans="1:15" x14ac:dyDescent="0.45">
      <c r="A46" s="42">
        <v>6064</v>
      </c>
      <c r="B46" s="71" t="s">
        <v>34</v>
      </c>
      <c r="C46" s="76"/>
      <c r="D46" s="94"/>
      <c r="E46" s="77"/>
      <c r="F46" s="79"/>
      <c r="H46" s="98"/>
      <c r="I46" s="53"/>
      <c r="J46" s="80"/>
      <c r="K46" s="80"/>
      <c r="L46" s="80"/>
      <c r="M46" s="93"/>
      <c r="N46" s="76"/>
      <c r="O46" s="76"/>
    </row>
    <row r="47" spans="1:15" x14ac:dyDescent="0.45">
      <c r="A47" s="42">
        <v>6120</v>
      </c>
      <c r="B47" s="71" t="s">
        <v>32</v>
      </c>
      <c r="C47" s="76"/>
      <c r="D47" s="94"/>
      <c r="E47" s="77"/>
      <c r="F47" s="79"/>
      <c r="H47" s="94"/>
      <c r="I47" s="77"/>
      <c r="J47" s="76"/>
      <c r="K47" s="76"/>
      <c r="L47" s="76"/>
      <c r="M47" s="93"/>
      <c r="N47" s="76"/>
      <c r="O47" s="76"/>
    </row>
    <row r="48" spans="1:15" x14ac:dyDescent="0.45">
      <c r="A48" s="42">
        <v>6130</v>
      </c>
      <c r="B48" s="71" t="s">
        <v>125</v>
      </c>
      <c r="C48" s="76"/>
      <c r="D48" s="94"/>
      <c r="E48" s="77"/>
      <c r="F48" s="77"/>
      <c r="H48" s="94"/>
      <c r="I48" s="77"/>
      <c r="J48" s="76"/>
      <c r="K48" s="76"/>
      <c r="L48" s="76"/>
      <c r="M48" s="99"/>
      <c r="N48" s="76"/>
      <c r="O48" s="76"/>
    </row>
    <row r="49" spans="1:15" x14ac:dyDescent="0.45">
      <c r="A49" s="42">
        <v>6130</v>
      </c>
      <c r="B49" s="71" t="s">
        <v>184</v>
      </c>
      <c r="C49" s="76"/>
      <c r="D49" s="95"/>
      <c r="E49" s="15"/>
      <c r="F49" s="15"/>
      <c r="H49" s="162"/>
      <c r="I49" s="163" t="s">
        <v>20</v>
      </c>
      <c r="J49" s="164">
        <f>SUM(J41:J48)</f>
        <v>0</v>
      </c>
      <c r="K49" s="164">
        <f>SUM(K41:K48)</f>
        <v>0</v>
      </c>
      <c r="L49" s="164">
        <f>SUM(L41:L48)</f>
        <v>0</v>
      </c>
      <c r="M49" s="165"/>
      <c r="N49" s="163" t="s">
        <v>20</v>
      </c>
      <c r="O49" s="164">
        <f>SUM(O41:O48)</f>
        <v>0</v>
      </c>
    </row>
    <row r="50" spans="1:15" ht="17.25" x14ac:dyDescent="0.45">
      <c r="A50" s="42">
        <v>6130</v>
      </c>
      <c r="B50" s="71" t="s">
        <v>126</v>
      </c>
      <c r="C50" s="76"/>
      <c r="D50" s="94"/>
      <c r="E50" s="77"/>
      <c r="F50" s="77"/>
      <c r="J50" s="33"/>
      <c r="K50" s="33"/>
      <c r="L50" s="33"/>
    </row>
    <row r="51" spans="1:15" x14ac:dyDescent="0.45">
      <c r="A51" s="42">
        <v>6150</v>
      </c>
      <c r="B51" s="71" t="s">
        <v>185</v>
      </c>
      <c r="C51" s="76"/>
      <c r="D51" s="94"/>
      <c r="E51" s="77"/>
      <c r="F51" s="77"/>
      <c r="L51" s="72"/>
    </row>
    <row r="52" spans="1:15" x14ac:dyDescent="0.45">
      <c r="A52" s="42">
        <v>6160</v>
      </c>
      <c r="B52" s="71" t="s">
        <v>117</v>
      </c>
      <c r="C52" s="76"/>
      <c r="D52" s="94"/>
      <c r="E52" s="77"/>
      <c r="F52" s="77"/>
    </row>
    <row r="53" spans="1:15" x14ac:dyDescent="0.45">
      <c r="A53" s="42">
        <v>6170</v>
      </c>
      <c r="B53" s="71" t="s">
        <v>186</v>
      </c>
      <c r="C53" s="76"/>
      <c r="D53" s="94"/>
      <c r="E53" s="77"/>
      <c r="F53" s="77"/>
    </row>
    <row r="54" spans="1:15" x14ac:dyDescent="0.45">
      <c r="A54" s="42">
        <v>6226</v>
      </c>
      <c r="B54" s="71" t="s">
        <v>130</v>
      </c>
      <c r="C54" s="76"/>
      <c r="D54" s="94"/>
      <c r="E54" s="77"/>
      <c r="F54" s="77"/>
    </row>
    <row r="55" spans="1:15" x14ac:dyDescent="0.45">
      <c r="A55" s="42">
        <v>6226</v>
      </c>
      <c r="B55" s="71" t="s">
        <v>187</v>
      </c>
      <c r="C55" s="76"/>
      <c r="D55" s="94"/>
      <c r="E55" s="77"/>
      <c r="F55" s="77"/>
    </row>
    <row r="56" spans="1:15" x14ac:dyDescent="0.45">
      <c r="A56" s="42">
        <v>6230</v>
      </c>
      <c r="B56" s="71" t="s">
        <v>35</v>
      </c>
      <c r="C56" s="76"/>
      <c r="D56" s="94"/>
      <c r="E56" s="77"/>
      <c r="F56" s="77"/>
    </row>
    <row r="57" spans="1:15" x14ac:dyDescent="0.45">
      <c r="A57" s="42">
        <v>6241</v>
      </c>
      <c r="B57" s="71" t="s">
        <v>122</v>
      </c>
      <c r="C57" s="76"/>
      <c r="D57" s="94"/>
      <c r="E57" s="77"/>
      <c r="F57" s="77"/>
    </row>
    <row r="58" spans="1:15" x14ac:dyDescent="0.45">
      <c r="A58" s="42">
        <v>6242</v>
      </c>
      <c r="B58" s="71" t="s">
        <v>121</v>
      </c>
      <c r="C58" s="76"/>
      <c r="D58" s="94"/>
      <c r="E58" s="77"/>
      <c r="F58" s="77"/>
    </row>
    <row r="59" spans="1:15" x14ac:dyDescent="0.45">
      <c r="A59" s="42">
        <v>6257</v>
      </c>
      <c r="B59" s="71" t="s">
        <v>189</v>
      </c>
      <c r="C59" s="76"/>
      <c r="D59" s="94"/>
      <c r="E59" s="77"/>
      <c r="F59" s="77"/>
    </row>
    <row r="60" spans="1:15" x14ac:dyDescent="0.45">
      <c r="A60" s="42">
        <v>6260</v>
      </c>
      <c r="B60" s="71" t="s">
        <v>38</v>
      </c>
      <c r="C60" s="76"/>
      <c r="D60" s="94"/>
      <c r="E60" s="77"/>
      <c r="F60" s="77"/>
    </row>
    <row r="61" spans="1:15" x14ac:dyDescent="0.45">
      <c r="A61" s="42">
        <v>6260</v>
      </c>
      <c r="B61" s="71" t="s">
        <v>188</v>
      </c>
      <c r="C61" s="76"/>
      <c r="D61" s="94"/>
      <c r="E61" s="77"/>
      <c r="F61" s="77"/>
    </row>
    <row r="62" spans="1:15" x14ac:dyDescent="0.45">
      <c r="A62" s="42">
        <v>6270</v>
      </c>
      <c r="B62" s="71" t="s">
        <v>190</v>
      </c>
      <c r="C62" s="76"/>
      <c r="D62" s="94"/>
      <c r="E62" s="77"/>
      <c r="F62" s="77"/>
    </row>
    <row r="63" spans="1:15" x14ac:dyDescent="0.45">
      <c r="A63" s="42">
        <v>6410</v>
      </c>
      <c r="B63" s="71" t="s">
        <v>44</v>
      </c>
      <c r="C63" s="76"/>
      <c r="D63" s="94"/>
      <c r="E63" s="77"/>
      <c r="F63" s="77"/>
    </row>
    <row r="64" spans="1:15" x14ac:dyDescent="0.45">
      <c r="A64" s="42">
        <v>6450</v>
      </c>
      <c r="B64" s="71" t="s">
        <v>33</v>
      </c>
      <c r="C64" s="76"/>
      <c r="D64" s="94"/>
      <c r="E64" s="77"/>
      <c r="F64" s="77"/>
    </row>
    <row r="65" spans="1:15" x14ac:dyDescent="0.45">
      <c r="A65" s="42">
        <v>6611</v>
      </c>
      <c r="B65" s="71" t="s">
        <v>31</v>
      </c>
      <c r="C65" s="76"/>
      <c r="D65" s="96"/>
      <c r="E65" s="78"/>
      <c r="F65" s="78"/>
    </row>
    <row r="66" spans="1:15" x14ac:dyDescent="0.45">
      <c r="A66" s="42">
        <v>6810</v>
      </c>
      <c r="B66" s="71" t="s">
        <v>48</v>
      </c>
      <c r="C66" s="76"/>
      <c r="D66" s="96"/>
      <c r="E66" s="78"/>
      <c r="F66" s="78"/>
    </row>
    <row r="67" spans="1:15" x14ac:dyDescent="0.45">
      <c r="A67" s="162"/>
      <c r="B67" s="165">
        <f>[1]Budget!A55</f>
        <v>0</v>
      </c>
      <c r="C67" s="164">
        <f>SUM(C39:C66)</f>
        <v>0</v>
      </c>
      <c r="D67" s="165"/>
      <c r="E67" s="165" t="s">
        <v>67</v>
      </c>
      <c r="F67" s="164">
        <f>SUM(F39:F50)</f>
        <v>0</v>
      </c>
      <c r="L67" s="72"/>
    </row>
    <row r="68" spans="1:15" x14ac:dyDescent="0.45">
      <c r="A68" s="166"/>
      <c r="B68" s="165" t="s">
        <v>47</v>
      </c>
      <c r="C68" s="164">
        <f>F67-C67</f>
        <v>0</v>
      </c>
      <c r="D68" s="166"/>
      <c r="E68" s="166"/>
      <c r="F68" s="166"/>
    </row>
    <row r="69" spans="1:15" x14ac:dyDescent="0.45">
      <c r="A69" s="166"/>
      <c r="B69" s="165" t="s">
        <v>67</v>
      </c>
      <c r="C69" s="164">
        <f>C68+C67</f>
        <v>0</v>
      </c>
      <c r="D69" s="166"/>
      <c r="E69" s="166"/>
      <c r="F69" s="166"/>
    </row>
    <row r="71" spans="1:15" ht="17.649999999999999" x14ac:dyDescent="0.45">
      <c r="A71" s="228" t="s">
        <v>200</v>
      </c>
      <c r="B71" s="228"/>
      <c r="C71" s="228"/>
      <c r="D71" s="228"/>
      <c r="E71" s="228"/>
      <c r="F71" s="228"/>
      <c r="H71" s="228" t="s">
        <v>201</v>
      </c>
      <c r="I71" s="228"/>
      <c r="J71" s="228"/>
      <c r="K71" s="228"/>
      <c r="L71" s="228"/>
      <c r="M71" s="228"/>
      <c r="N71" s="228"/>
      <c r="O71" s="228"/>
    </row>
    <row r="72" spans="1:15" x14ac:dyDescent="0.45">
      <c r="A72" s="229" t="s">
        <v>62</v>
      </c>
      <c r="B72" s="229"/>
      <c r="C72" s="229"/>
      <c r="D72" s="229" t="s">
        <v>63</v>
      </c>
      <c r="E72" s="229"/>
      <c r="F72" s="229"/>
      <c r="H72" s="230" t="s">
        <v>115</v>
      </c>
      <c r="I72" s="230"/>
      <c r="J72" s="230"/>
      <c r="K72" s="230"/>
      <c r="L72" s="230"/>
      <c r="M72" s="230" t="s">
        <v>116</v>
      </c>
      <c r="N72" s="230"/>
      <c r="O72" s="230"/>
    </row>
    <row r="73" spans="1:15" x14ac:dyDescent="0.45">
      <c r="A73" s="161" t="s">
        <v>22</v>
      </c>
      <c r="B73" s="161" t="s">
        <v>64</v>
      </c>
      <c r="C73" s="161" t="s">
        <v>65</v>
      </c>
      <c r="D73" s="161" t="s">
        <v>22</v>
      </c>
      <c r="E73" s="161" t="s">
        <v>64</v>
      </c>
      <c r="F73" s="161" t="s">
        <v>65</v>
      </c>
      <c r="H73" s="161" t="s">
        <v>22</v>
      </c>
      <c r="I73" s="161" t="s">
        <v>64</v>
      </c>
      <c r="J73" s="161" t="s">
        <v>65</v>
      </c>
      <c r="K73" s="161" t="s">
        <v>145</v>
      </c>
      <c r="L73" s="161" t="s">
        <v>66</v>
      </c>
      <c r="M73" s="161" t="s">
        <v>22</v>
      </c>
      <c r="N73" s="161" t="s">
        <v>64</v>
      </c>
      <c r="O73" s="161" t="s">
        <v>65</v>
      </c>
    </row>
    <row r="74" spans="1:15" x14ac:dyDescent="0.45">
      <c r="A74" s="42">
        <v>6071</v>
      </c>
      <c r="B74" s="83" t="s">
        <v>135</v>
      </c>
      <c r="C74" s="76"/>
      <c r="D74" s="94">
        <f>'8-Budget tresorerie'!A81</f>
        <v>0</v>
      </c>
      <c r="E74" s="53">
        <f>'8-Budget tresorerie'!B81</f>
        <v>0</v>
      </c>
      <c r="F74" s="76"/>
      <c r="H74" s="95"/>
      <c r="I74" s="73" t="s">
        <v>124</v>
      </c>
      <c r="J74" s="74"/>
      <c r="K74" s="74"/>
      <c r="L74" s="74"/>
      <c r="M74" s="95"/>
      <c r="N74" s="73" t="s">
        <v>133</v>
      </c>
      <c r="O74" s="73"/>
    </row>
    <row r="75" spans="1:15" x14ac:dyDescent="0.45">
      <c r="A75" s="42">
        <v>6072</v>
      </c>
      <c r="B75" s="83" t="s">
        <v>136</v>
      </c>
      <c r="C75" s="76"/>
      <c r="D75" s="94">
        <f>'8-Budget tresorerie'!A82</f>
        <v>0</v>
      </c>
      <c r="E75" s="53">
        <f>'8-Budget tresorerie'!B82</f>
        <v>0</v>
      </c>
      <c r="F75" s="76"/>
      <c r="H75" s="97"/>
      <c r="I75" s="46"/>
      <c r="J75" s="75"/>
      <c r="K75" s="76"/>
      <c r="L75" s="76"/>
      <c r="M75" s="93"/>
      <c r="N75" s="71"/>
      <c r="O75" s="76"/>
    </row>
    <row r="76" spans="1:15" x14ac:dyDescent="0.45">
      <c r="A76" s="42">
        <v>6073</v>
      </c>
      <c r="B76" s="83" t="s">
        <v>137</v>
      </c>
      <c r="C76" s="76"/>
      <c r="D76" s="94">
        <f>'8-Budget tresorerie'!A83</f>
        <v>0</v>
      </c>
      <c r="E76" s="53">
        <f>'8-Budget tresorerie'!B83</f>
        <v>0</v>
      </c>
      <c r="F76" s="76"/>
      <c r="H76" s="97"/>
      <c r="I76" s="46"/>
      <c r="J76" s="75"/>
      <c r="K76" s="76"/>
      <c r="L76" s="76"/>
      <c r="M76" s="93"/>
      <c r="N76" s="71"/>
      <c r="O76" s="76"/>
    </row>
    <row r="77" spans="1:15" x14ac:dyDescent="0.45">
      <c r="A77" s="42">
        <v>6074</v>
      </c>
      <c r="B77" s="83" t="s">
        <v>138</v>
      </c>
      <c r="C77" s="76"/>
      <c r="D77" s="94">
        <f>'8-Budget tresorerie'!A84</f>
        <v>0</v>
      </c>
      <c r="E77" s="53">
        <f>'8-Budget tresorerie'!B84</f>
        <v>0</v>
      </c>
      <c r="F77" s="76"/>
      <c r="H77" s="97"/>
      <c r="I77" s="46"/>
      <c r="J77" s="75"/>
      <c r="K77" s="76"/>
      <c r="L77" s="76"/>
      <c r="M77" s="95"/>
      <c r="N77" s="24" t="s">
        <v>134</v>
      </c>
      <c r="O77" s="21"/>
    </row>
    <row r="78" spans="1:15" x14ac:dyDescent="0.45">
      <c r="A78" s="42">
        <v>6061</v>
      </c>
      <c r="B78" s="149" t="s">
        <v>182</v>
      </c>
      <c r="C78" s="76"/>
      <c r="D78" s="94"/>
      <c r="E78" s="77"/>
      <c r="F78" s="79"/>
      <c r="H78" s="97"/>
      <c r="I78" s="46"/>
      <c r="J78" s="75"/>
      <c r="K78" s="76"/>
      <c r="L78" s="76"/>
      <c r="M78" s="93"/>
      <c r="N78" s="71"/>
      <c r="O78" s="76"/>
    </row>
    <row r="79" spans="1:15" x14ac:dyDescent="0.45">
      <c r="A79" s="42">
        <v>6061</v>
      </c>
      <c r="B79" s="149" t="s">
        <v>183</v>
      </c>
      <c r="C79" s="76"/>
      <c r="D79" s="94"/>
      <c r="E79" s="77"/>
      <c r="F79" s="79"/>
      <c r="H79" s="95"/>
      <c r="I79" s="100" t="s">
        <v>132</v>
      </c>
      <c r="J79" s="76"/>
      <c r="K79" s="76"/>
      <c r="L79" s="53"/>
      <c r="M79" s="93"/>
      <c r="N79" s="71"/>
      <c r="O79" s="76"/>
    </row>
    <row r="80" spans="1:15" x14ac:dyDescent="0.45">
      <c r="A80" s="42">
        <v>6061</v>
      </c>
      <c r="B80" s="71" t="s">
        <v>181</v>
      </c>
      <c r="C80" s="76"/>
      <c r="D80" s="94"/>
      <c r="E80" s="77"/>
      <c r="F80" s="79"/>
      <c r="H80" s="97"/>
      <c r="I80" s="77"/>
      <c r="J80" s="76"/>
      <c r="K80" s="76"/>
      <c r="L80" s="76"/>
      <c r="M80" s="95"/>
      <c r="N80" s="81" t="s">
        <v>147</v>
      </c>
      <c r="O80" s="80"/>
    </row>
    <row r="81" spans="1:15" x14ac:dyDescent="0.45">
      <c r="A81" s="42">
        <v>6064</v>
      </c>
      <c r="B81" s="71" t="s">
        <v>34</v>
      </c>
      <c r="C81" s="76"/>
      <c r="D81" s="94"/>
      <c r="E81" s="77"/>
      <c r="F81" s="79"/>
      <c r="H81" s="98"/>
      <c r="I81" s="53"/>
      <c r="J81" s="80"/>
      <c r="K81" s="80"/>
      <c r="L81" s="80"/>
      <c r="M81" s="93"/>
      <c r="N81" s="76"/>
      <c r="O81" s="76"/>
    </row>
    <row r="82" spans="1:15" x14ac:dyDescent="0.45">
      <c r="A82" s="42">
        <v>6120</v>
      </c>
      <c r="B82" s="71" t="s">
        <v>32</v>
      </c>
      <c r="C82" s="76"/>
      <c r="D82" s="94"/>
      <c r="E82" s="77"/>
      <c r="F82" s="79"/>
      <c r="H82" s="94"/>
      <c r="I82" s="77"/>
      <c r="J82" s="76"/>
      <c r="K82" s="76"/>
      <c r="L82" s="76"/>
      <c r="M82" s="93"/>
      <c r="N82" s="76"/>
      <c r="O82" s="76"/>
    </row>
    <row r="83" spans="1:15" x14ac:dyDescent="0.45">
      <c r="A83" s="42">
        <v>6130</v>
      </c>
      <c r="B83" s="71" t="s">
        <v>125</v>
      </c>
      <c r="C83" s="76"/>
      <c r="D83" s="94"/>
      <c r="E83" s="77"/>
      <c r="F83" s="77"/>
      <c r="H83" s="94"/>
      <c r="I83" s="77"/>
      <c r="J83" s="76"/>
      <c r="K83" s="76"/>
      <c r="L83" s="76"/>
      <c r="M83" s="99"/>
      <c r="N83" s="76"/>
      <c r="O83" s="76"/>
    </row>
    <row r="84" spans="1:15" x14ac:dyDescent="0.45">
      <c r="A84" s="42">
        <v>6130</v>
      </c>
      <c r="B84" s="71" t="s">
        <v>184</v>
      </c>
      <c r="C84" s="76"/>
      <c r="D84" s="95"/>
      <c r="E84" s="15"/>
      <c r="F84" s="15"/>
      <c r="H84" s="162"/>
      <c r="I84" s="163" t="s">
        <v>20</v>
      </c>
      <c r="J84" s="164">
        <f>SUM(J75:J83)</f>
        <v>0</v>
      </c>
      <c r="K84" s="164">
        <f>SUM(K75:K83)</f>
        <v>0</v>
      </c>
      <c r="L84" s="164">
        <f>SUM(L75:L83)</f>
        <v>0</v>
      </c>
      <c r="M84" s="165"/>
      <c r="N84" s="163" t="s">
        <v>20</v>
      </c>
      <c r="O84" s="164">
        <f>SUM(O75:O83)</f>
        <v>0</v>
      </c>
    </row>
    <row r="85" spans="1:15" ht="17.25" x14ac:dyDescent="0.45">
      <c r="A85" s="42">
        <v>6130</v>
      </c>
      <c r="B85" s="71" t="s">
        <v>126</v>
      </c>
      <c r="C85" s="76"/>
      <c r="D85" s="94"/>
      <c r="E85" s="77"/>
      <c r="F85" s="77"/>
      <c r="J85" s="33"/>
      <c r="K85" s="33"/>
      <c r="L85" s="33"/>
    </row>
    <row r="86" spans="1:15" x14ac:dyDescent="0.45">
      <c r="A86" s="42">
        <v>6150</v>
      </c>
      <c r="B86" s="71" t="s">
        <v>185</v>
      </c>
      <c r="C86" s="76"/>
      <c r="D86" s="94"/>
      <c r="E86" s="77"/>
      <c r="F86" s="77"/>
      <c r="L86" s="72"/>
    </row>
    <row r="87" spans="1:15" x14ac:dyDescent="0.45">
      <c r="A87" s="42">
        <v>6160</v>
      </c>
      <c r="B87" s="71" t="s">
        <v>117</v>
      </c>
      <c r="C87" s="76"/>
      <c r="D87" s="94"/>
      <c r="E87" s="77"/>
      <c r="F87" s="77"/>
    </row>
    <row r="88" spans="1:15" x14ac:dyDescent="0.45">
      <c r="A88" s="42">
        <v>6170</v>
      </c>
      <c r="B88" s="71" t="s">
        <v>186</v>
      </c>
      <c r="C88" s="76"/>
      <c r="D88" s="94"/>
      <c r="E88" s="77"/>
      <c r="F88" s="77"/>
    </row>
    <row r="89" spans="1:15" x14ac:dyDescent="0.45">
      <c r="A89" s="42">
        <v>6226</v>
      </c>
      <c r="B89" s="71" t="s">
        <v>130</v>
      </c>
      <c r="C89" s="76"/>
      <c r="D89" s="94"/>
      <c r="E89" s="77"/>
      <c r="F89" s="77"/>
    </row>
    <row r="90" spans="1:15" x14ac:dyDescent="0.45">
      <c r="A90" s="42">
        <v>6226</v>
      </c>
      <c r="B90" s="71" t="s">
        <v>187</v>
      </c>
      <c r="C90" s="76"/>
      <c r="D90" s="94"/>
      <c r="E90" s="77"/>
      <c r="F90" s="77"/>
    </row>
    <row r="91" spans="1:15" x14ac:dyDescent="0.45">
      <c r="A91" s="42">
        <v>6230</v>
      </c>
      <c r="B91" s="71" t="s">
        <v>35</v>
      </c>
      <c r="C91" s="76"/>
      <c r="D91" s="94"/>
      <c r="E91" s="77"/>
      <c r="F91" s="77"/>
    </row>
    <row r="92" spans="1:15" x14ac:dyDescent="0.45">
      <c r="A92" s="42">
        <v>6241</v>
      </c>
      <c r="B92" s="71" t="s">
        <v>122</v>
      </c>
      <c r="C92" s="76"/>
      <c r="D92" s="94"/>
      <c r="E92" s="77"/>
      <c r="F92" s="77"/>
    </row>
    <row r="93" spans="1:15" x14ac:dyDescent="0.45">
      <c r="A93" s="42">
        <v>6242</v>
      </c>
      <c r="B93" s="71" t="s">
        <v>121</v>
      </c>
      <c r="C93" s="76"/>
      <c r="D93" s="94"/>
      <c r="E93" s="77"/>
      <c r="F93" s="77"/>
    </row>
    <row r="94" spans="1:15" x14ac:dyDescent="0.45">
      <c r="A94" s="42">
        <v>6257</v>
      </c>
      <c r="B94" s="71" t="s">
        <v>189</v>
      </c>
      <c r="C94" s="76"/>
      <c r="D94" s="94"/>
      <c r="E94" s="77"/>
      <c r="F94" s="77"/>
    </row>
    <row r="95" spans="1:15" x14ac:dyDescent="0.45">
      <c r="A95" s="42">
        <v>6260</v>
      </c>
      <c r="B95" s="71" t="s">
        <v>38</v>
      </c>
      <c r="C95" s="76"/>
      <c r="D95" s="94"/>
      <c r="E95" s="77"/>
      <c r="F95" s="77"/>
    </row>
    <row r="96" spans="1:15" x14ac:dyDescent="0.45">
      <c r="A96" s="42">
        <v>6260</v>
      </c>
      <c r="B96" s="71" t="s">
        <v>188</v>
      </c>
      <c r="C96" s="76"/>
      <c r="D96" s="94"/>
      <c r="E96" s="77"/>
      <c r="F96" s="77"/>
    </row>
    <row r="97" spans="1:12" x14ac:dyDescent="0.45">
      <c r="A97" s="42">
        <v>6270</v>
      </c>
      <c r="B97" s="71" t="s">
        <v>190</v>
      </c>
      <c r="C97" s="76"/>
      <c r="D97" s="94"/>
      <c r="E97" s="77"/>
      <c r="F97" s="77"/>
    </row>
    <row r="98" spans="1:12" x14ac:dyDescent="0.45">
      <c r="A98" s="42">
        <v>6410</v>
      </c>
      <c r="B98" s="71" t="s">
        <v>44</v>
      </c>
      <c r="C98" s="76"/>
      <c r="D98" s="94"/>
      <c r="E98" s="77"/>
      <c r="F98" s="77"/>
    </row>
    <row r="99" spans="1:12" x14ac:dyDescent="0.45">
      <c r="A99" s="42">
        <v>6450</v>
      </c>
      <c r="B99" s="71" t="s">
        <v>33</v>
      </c>
      <c r="C99" s="76"/>
      <c r="D99" s="94"/>
      <c r="E99" s="77"/>
      <c r="F99" s="77"/>
    </row>
    <row r="100" spans="1:12" x14ac:dyDescent="0.45">
      <c r="A100" s="42">
        <v>6611</v>
      </c>
      <c r="B100" s="71" t="s">
        <v>31</v>
      </c>
      <c r="C100" s="76"/>
      <c r="D100" s="96"/>
      <c r="E100" s="78"/>
      <c r="F100" s="78"/>
    </row>
    <row r="101" spans="1:12" x14ac:dyDescent="0.45">
      <c r="A101" s="42">
        <v>6810</v>
      </c>
      <c r="B101" s="71" t="s">
        <v>48</v>
      </c>
      <c r="C101" s="76"/>
      <c r="D101" s="96"/>
      <c r="E101" s="78"/>
      <c r="F101" s="78"/>
    </row>
    <row r="102" spans="1:12" x14ac:dyDescent="0.45">
      <c r="A102" s="162"/>
      <c r="B102" s="165">
        <f>[1]Budget!A90</f>
        <v>0</v>
      </c>
      <c r="C102" s="164">
        <f>SUM(C74:C101)</f>
        <v>0</v>
      </c>
      <c r="D102" s="165"/>
      <c r="E102" s="165" t="s">
        <v>67</v>
      </c>
      <c r="F102" s="164">
        <f>SUM(F74:F85)</f>
        <v>0</v>
      </c>
      <c r="L102" s="72"/>
    </row>
    <row r="103" spans="1:12" x14ac:dyDescent="0.45">
      <c r="A103" s="166"/>
      <c r="B103" s="165" t="s">
        <v>47</v>
      </c>
      <c r="C103" s="164">
        <f>F102-C102</f>
        <v>0</v>
      </c>
      <c r="D103" s="166"/>
      <c r="E103" s="166"/>
      <c r="F103" s="166"/>
    </row>
    <row r="104" spans="1:12" x14ac:dyDescent="0.45">
      <c r="A104" s="166"/>
      <c r="B104" s="165" t="s">
        <v>67</v>
      </c>
      <c r="C104" s="164">
        <f>C103+C102</f>
        <v>0</v>
      </c>
      <c r="D104" s="166"/>
      <c r="E104" s="166"/>
      <c r="F104" s="166"/>
    </row>
  </sheetData>
  <mergeCells count="18">
    <mergeCell ref="A71:F71"/>
    <mergeCell ref="H71:O71"/>
    <mergeCell ref="A72:C72"/>
    <mergeCell ref="D72:F72"/>
    <mergeCell ref="H72:L72"/>
    <mergeCell ref="M72:O72"/>
    <mergeCell ref="A36:F36"/>
    <mergeCell ref="H36:O36"/>
    <mergeCell ref="A37:C37"/>
    <mergeCell ref="D37:F37"/>
    <mergeCell ref="H37:L37"/>
    <mergeCell ref="M37:O37"/>
    <mergeCell ref="A1:F1"/>
    <mergeCell ref="H1:O1"/>
    <mergeCell ref="A2:C2"/>
    <mergeCell ref="D2:F2"/>
    <mergeCell ref="M2:O2"/>
    <mergeCell ref="H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5-Prévision ventes </vt:lpstr>
      <vt:lpstr>6-Investissement</vt:lpstr>
      <vt:lpstr>6-financement</vt:lpstr>
      <vt:lpstr>6-Besoins humains</vt:lpstr>
      <vt:lpstr>7-Calcul coûts</vt:lpstr>
      <vt:lpstr>7-CF-CV-SR</vt:lpstr>
      <vt:lpstr>8-Budget tresorerie</vt:lpstr>
      <vt:lpstr>08-flux-tréso - plan-finance</vt:lpstr>
      <vt:lpstr>9-bilan-compte résultat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</dc:creator>
  <cp:lastModifiedBy>Claude Terrier</cp:lastModifiedBy>
  <dcterms:created xsi:type="dcterms:W3CDTF">2016-09-13T11:22:27Z</dcterms:created>
  <dcterms:modified xsi:type="dcterms:W3CDTF">2023-03-06T11:38:11Z</dcterms:modified>
</cp:coreProperties>
</file>